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Images\Cours photo\Publier ses photos\Résolution et définition pour une impression\"/>
    </mc:Choice>
  </mc:AlternateContent>
  <xr:revisionPtr revIDLastSave="0" documentId="8_{B0E874F1-7168-475F-92B4-CEFB360756B7}" xr6:coauthVersionLast="47" xr6:coauthVersionMax="47" xr10:uidLastSave="{00000000-0000-0000-0000-000000000000}"/>
  <workbookProtection workbookAlgorithmName="SHA-512" workbookHashValue="jmA0Pm+CWXOtksMtsHvxDsw2NxKSk5zjmu+Ln8boe8WH/oCMv4IER0w0LIl9RImxjipK3seXtXULwl80g/oiRQ==" workbookSaltValue="EgvdtTzgW+gxLm/kf5J8Rg==" workbookSpinCount="100000" lockStructure="1"/>
  <bookViews>
    <workbookView xWindow="-120" yWindow="-120" windowWidth="29040" windowHeight="17520" activeTab="1" xr2:uid="{02794749-D35E-4D7C-9A22-35E56B295F2F}"/>
  </bookViews>
  <sheets>
    <sheet name="Taille d'impression" sheetId="1" r:id="rId1"/>
    <sheet name="Définition nécessaire" sheetId="2" r:id="rId2"/>
  </sheets>
  <definedNames>
    <definedName name="_24x36_1" localSheetId="1">'Définition nécessaire'!#REF!</definedName>
    <definedName name="_24x36_1">'Taille d''impression'!$D$38</definedName>
    <definedName name="_24x36_2" localSheetId="1">'Définition nécessaire'!#REF!</definedName>
    <definedName name="_24x36_2">'Taille d''impression'!$E$38</definedName>
    <definedName name="_24x36_3" localSheetId="1">'Définition nécessaire'!#REF!</definedName>
    <definedName name="_24x36_3">'Taille d''impression'!#REF!</definedName>
    <definedName name="_24x36_4" localSheetId="1">'Définition nécessaire'!#REF!</definedName>
    <definedName name="_24x36_4">'Taille d''impression'!#REF!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" l="1"/>
  <c r="H17" i="2"/>
  <c r="G18" i="2"/>
  <c r="H18" i="2"/>
  <c r="G19" i="2"/>
  <c r="H19" i="2"/>
  <c r="G20" i="2"/>
  <c r="H20" i="2"/>
  <c r="G21" i="2"/>
  <c r="H21" i="2"/>
  <c r="H16" i="2"/>
  <c r="G16" i="2"/>
  <c r="G9" i="2"/>
  <c r="H9" i="2"/>
  <c r="G10" i="2"/>
  <c r="H10" i="2"/>
  <c r="G11" i="2"/>
  <c r="H11" i="2"/>
  <c r="G12" i="2"/>
  <c r="H12" i="2"/>
  <c r="G13" i="2"/>
  <c r="H13" i="2"/>
  <c r="G14" i="2"/>
  <c r="H14" i="2"/>
  <c r="H8" i="2"/>
  <c r="G8" i="2"/>
  <c r="D10" i="1"/>
  <c r="E23" i="2"/>
  <c r="H23" i="2" s="1"/>
  <c r="E21" i="2"/>
  <c r="E20" i="2"/>
  <c r="E19" i="2"/>
  <c r="E18" i="2"/>
  <c r="E17" i="2"/>
  <c r="E16" i="2"/>
  <c r="E14" i="2"/>
  <c r="E13" i="2"/>
  <c r="E12" i="2"/>
  <c r="E11" i="2"/>
  <c r="E10" i="2"/>
  <c r="E9" i="2"/>
  <c r="E8" i="2"/>
  <c r="W9" i="1"/>
  <c r="W11" i="1" s="1"/>
  <c r="W13" i="1" s="1"/>
  <c r="E10" i="1"/>
  <c r="Q10" i="1" s="1"/>
  <c r="G10" i="1"/>
  <c r="D26" i="1"/>
  <c r="E18" i="1"/>
  <c r="A18" i="1" s="1"/>
  <c r="G23" i="2" l="1"/>
  <c r="M10" i="1"/>
  <c r="K10" i="1"/>
  <c r="O10" i="1"/>
  <c r="I10" i="1"/>
  <c r="G18" i="1"/>
  <c r="O18" i="1"/>
  <c r="K18" i="1"/>
  <c r="M18" i="1"/>
  <c r="I18" i="1"/>
  <c r="Q18" i="1"/>
  <c r="M26" i="1"/>
  <c r="I26" i="1"/>
  <c r="A26" i="1"/>
  <c r="Q26" i="1"/>
  <c r="O26" i="1" l="1"/>
  <c r="K26" i="1"/>
  <c r="G26" i="1"/>
</calcChain>
</file>

<file path=xl/sharedStrings.xml><?xml version="1.0" encoding="utf-8"?>
<sst xmlns="http://schemas.openxmlformats.org/spreadsheetml/2006/main" count="113" uniqueCount="61">
  <si>
    <t>La définition de ma photo</t>
  </si>
  <si>
    <t>Bord large</t>
  </si>
  <si>
    <t>Bord court</t>
  </si>
  <si>
    <t>Valeur en cm d'un inch</t>
  </si>
  <si>
    <t>cm</t>
  </si>
  <si>
    <t>millions de pixels</t>
  </si>
  <si>
    <t>Mode d'emploi</t>
  </si>
  <si>
    <t>Ne pas modifier les autres champs.</t>
  </si>
  <si>
    <t>Ces calculs sont faits sans extrapolation. Vous pouvez tout à fait repousser les limites dans la mesure du raisonnable pour un rendu optimal.</t>
  </si>
  <si>
    <t>Calcul de la taille d'impression en fonction de la définition de la photo et de la résolution souhaitée</t>
  </si>
  <si>
    <t>Impression possible
selon la résolution en DPI</t>
  </si>
  <si>
    <t>Dimensions de la photo
(en pixels)</t>
  </si>
  <si>
    <t>Rapport</t>
  </si>
  <si>
    <t>micro 4/3</t>
  </si>
  <si>
    <t>télévision</t>
  </si>
  <si>
    <t>panoramique</t>
  </si>
  <si>
    <t>Largeur</t>
  </si>
  <si>
    <t>Longueur</t>
  </si>
  <si>
    <t>LARGEUR</t>
  </si>
  <si>
    <t>LONGUEUR</t>
  </si>
  <si>
    <t>carré</t>
  </si>
  <si>
    <t>Rapport de la photo</t>
  </si>
  <si>
    <t>1. Indiquez le rapport de votre photo dans les cellules bleues en haut du tableau (voir ci-dessous quelques exemples)</t>
  </si>
  <si>
    <t>3. Lisez les résultats</t>
  </si>
  <si>
    <t>2. Remplir un seul champ vert selon l'information de départ que vous avez. Puis faites "entrée"</t>
  </si>
  <si>
    <t>Si vous souhaitez une autre résolution, changez dans l'en-tête de la colonne correspondante (en jaune).</t>
  </si>
  <si>
    <r>
      <t xml:space="preserve">Mode 1 : A partir de la </t>
    </r>
    <r>
      <rPr>
        <b/>
        <sz val="12"/>
        <color rgb="FF00B0F0"/>
        <rFont val="Calibri"/>
        <family val="2"/>
        <scheme val="minor"/>
      </rPr>
      <t>définition de ma photo</t>
    </r>
    <r>
      <rPr>
        <sz val="12"/>
        <color rgb="FF00B0F0"/>
        <rFont val="Calibri"/>
        <family val="2"/>
        <scheme val="minor"/>
      </rPr>
      <t xml:space="preserve"> (nombre total de pixels)</t>
    </r>
  </si>
  <si>
    <r>
      <t xml:space="preserve">Mode 2 : A partir du </t>
    </r>
    <r>
      <rPr>
        <b/>
        <sz val="12"/>
        <color rgb="FF00B0F0"/>
        <rFont val="Calibri"/>
        <family val="2"/>
        <scheme val="minor"/>
      </rPr>
      <t>nombre de pixels sur le bord large</t>
    </r>
  </si>
  <si>
    <r>
      <t>Mode 3 : A partir du</t>
    </r>
    <r>
      <rPr>
        <b/>
        <sz val="12"/>
        <color rgb="FF00B0F0"/>
        <rFont val="Calibri"/>
        <family val="2"/>
        <scheme val="minor"/>
      </rPr>
      <t xml:space="preserve"> nombre de pixels sur le bord étroit</t>
    </r>
  </si>
  <si>
    <t>24 x 36</t>
  </si>
  <si>
    <r>
      <rPr>
        <b/>
        <sz val="11"/>
        <color theme="1"/>
        <rFont val="Calibri"/>
        <family val="2"/>
        <scheme val="minor"/>
      </rPr>
      <t xml:space="preserve">NB : </t>
    </r>
    <r>
      <rPr>
        <sz val="11"/>
        <color theme="1"/>
        <rFont val="Calibri"/>
        <family val="2"/>
        <scheme val="minor"/>
      </rPr>
      <t>Si vous ne connaissez pas le rapport longeur/largeur de votre photo, indiquez le nombre de pixels pour chaque côté.</t>
    </r>
  </si>
  <si>
    <t>Taille du plus petit détail distinguable en mm</t>
  </si>
  <si>
    <t>Résolution minimum en dpi</t>
  </si>
  <si>
    <t>Distance d'observation et résolution</t>
  </si>
  <si>
    <t>Grand côté de la photo en cm</t>
  </si>
  <si>
    <t>Distance minimale d’observation "confortable" en cm</t>
  </si>
  <si>
    <t>Format désiré</t>
  </si>
  <si>
    <t>A0</t>
  </si>
  <si>
    <t>A1</t>
  </si>
  <si>
    <t>A2</t>
  </si>
  <si>
    <t>A3+</t>
  </si>
  <si>
    <t xml:space="preserve">A3 </t>
  </si>
  <si>
    <t>A4</t>
  </si>
  <si>
    <t>A5</t>
  </si>
  <si>
    <t>20 x 30</t>
  </si>
  <si>
    <t>30 x 45</t>
  </si>
  <si>
    <t>40 x 60</t>
  </si>
  <si>
    <t>50 x 75</t>
  </si>
  <si>
    <t>60 x 90</t>
  </si>
  <si>
    <t>80 x 120</t>
  </si>
  <si>
    <t>Grand côté (en cm)</t>
  </si>
  <si>
    <t>Petit côté (en cm)</t>
  </si>
  <si>
    <t>Personnalisé</t>
  </si>
  <si>
    <t>Résolution souhaitée</t>
  </si>
  <si>
    <t>dpi</t>
  </si>
  <si>
    <t>Définition nécessaire</t>
  </si>
  <si>
    <t xml:space="preserve"> en millions de pixels</t>
  </si>
  <si>
    <t>Calcul de la définition nécessaire en fonction des dimensions de la photo et de la résolution souhaitées</t>
  </si>
  <si>
    <t>3. Lisez les résultats en face du format désiré. Vous pouvez personnaliser votre format dans la dernière ligne (cellules bleues)</t>
  </si>
  <si>
    <t>1. Indiquez le résolution voulue de votre impression dans la cellule verte en haut du tableau. Puis faites "entrée"</t>
  </si>
  <si>
    <t>Dimension en pixels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</si>
</sst>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3" fontId="0" fillId="0" borderId="6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Alignment="1">
      <alignment horizontal="center"/>
    </xf>
    <xf numFmtId="0" fontId="4" fillId="2" borderId="6" xfId="0" applyFont="1" applyFill="1" applyBorder="1" applyAlignment="1" applyProtection="1">
      <alignment vertical="center"/>
      <protection locked="0"/>
    </xf>
    <xf numFmtId="3" fontId="4" fillId="2" borderId="6" xfId="0" applyNumberFormat="1" applyFont="1" applyFill="1" applyBorder="1" applyAlignment="1" applyProtection="1">
      <alignment vertical="center"/>
      <protection locked="0"/>
    </xf>
    <xf numFmtId="3" fontId="4" fillId="2" borderId="8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14" xfId="0" applyBorder="1" applyAlignment="1">
      <alignment horizontal="right" vertical="center"/>
    </xf>
    <xf numFmtId="0" fontId="5" fillId="4" borderId="14" xfId="0" applyFont="1" applyFill="1" applyBorder="1" applyAlignment="1" applyProtection="1">
      <alignment vertical="center"/>
      <protection locked="0"/>
    </xf>
    <xf numFmtId="0" fontId="5" fillId="4" borderId="15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1" fontId="0" fillId="0" borderId="0" xfId="0" applyNumberFormat="1"/>
    <xf numFmtId="0" fontId="1" fillId="0" borderId="0" xfId="0" applyFont="1"/>
    <xf numFmtId="1" fontId="0" fillId="0" borderId="17" xfId="0" applyNumberFormat="1" applyBorder="1"/>
    <xf numFmtId="0" fontId="9" fillId="0" borderId="0" xfId="0" applyFont="1" applyAlignment="1">
      <alignment horizontal="center" vertical="center"/>
    </xf>
    <xf numFmtId="0" fontId="0" fillId="2" borderId="2" xfId="0" applyFill="1" applyBorder="1" applyProtection="1">
      <protection locked="0"/>
    </xf>
    <xf numFmtId="2" fontId="0" fillId="0" borderId="0" xfId="0" applyNumberFormat="1"/>
    <xf numFmtId="0" fontId="6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vertical="center"/>
    </xf>
    <xf numFmtId="164" fontId="11" fillId="0" borderId="25" xfId="0" applyNumberFormat="1" applyFont="1" applyBorder="1" applyAlignment="1">
      <alignment horizontal="center" vertical="center" wrapText="1"/>
    </xf>
    <xf numFmtId="164" fontId="11" fillId="0" borderId="26" xfId="0" applyNumberFormat="1" applyFont="1" applyBorder="1" applyAlignment="1">
      <alignment horizontal="center" vertical="center" wrapText="1"/>
    </xf>
    <xf numFmtId="164" fontId="11" fillId="0" borderId="27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164" fontId="10" fillId="0" borderId="0" xfId="0" applyNumberFormat="1" applyFont="1" applyAlignment="1">
      <alignment vertical="center"/>
    </xf>
    <xf numFmtId="0" fontId="0" fillId="0" borderId="5" xfId="0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1" fontId="0" fillId="0" borderId="14" xfId="0" quotePrefix="1" applyNumberForma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1" fillId="5" borderId="34" xfId="0" applyFont="1" applyFill="1" applyBorder="1" applyAlignment="1" applyProtection="1">
      <alignment horizontal="center" vertical="center"/>
      <protection locked="0"/>
    </xf>
    <xf numFmtId="0" fontId="11" fillId="5" borderId="33" xfId="0" applyFont="1" applyFill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>
      <alignment vertic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" fontId="11" fillId="0" borderId="37" xfId="0" applyNumberFormat="1" applyFont="1" applyBorder="1" applyAlignment="1">
      <alignment horizontal="center" vertical="center" wrapText="1"/>
    </xf>
    <xf numFmtId="3" fontId="11" fillId="0" borderId="30" xfId="0" applyNumberFormat="1" applyFont="1" applyBorder="1" applyAlignment="1">
      <alignment horizontal="center" vertical="center" wrapText="1"/>
    </xf>
    <xf numFmtId="3" fontId="11" fillId="0" borderId="21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23" xfId="0" applyNumberFormat="1" applyFont="1" applyBorder="1" applyAlignment="1">
      <alignment horizontal="center" vertical="center" wrapText="1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 wrapText="1"/>
    </xf>
    <xf numFmtId="3" fontId="11" fillId="0" borderId="3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824364</xdr:colOff>
      <xdr:row>0</xdr:row>
      <xdr:rowOff>533347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4DE3F45-76C7-E684-DD86-193DFAB42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90675" cy="5372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586239</xdr:colOff>
      <xdr:row>0</xdr:row>
      <xdr:rowOff>533347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B78935D-2070-4435-A387-CC28B616B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48264" cy="533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A6A6A-9E09-40C3-BA52-83F3CEBC70F1}">
  <sheetPr codeName="Feuil1"/>
  <dimension ref="A1:Y52"/>
  <sheetViews>
    <sheetView showGridLines="0" zoomScaleNormal="100" workbookViewId="0">
      <selection activeCell="W7" sqref="W7"/>
    </sheetView>
  </sheetViews>
  <sheetFormatPr baseColWidth="10" defaultColWidth="11.42578125" defaultRowHeight="15" x14ac:dyDescent="0.25"/>
  <cols>
    <col min="1" max="1" width="10.85546875" style="2" customWidth="1"/>
    <col min="2" max="2" width="19.7109375" style="2" customWidth="1"/>
    <col min="3" max="3" width="4.7109375" style="2" customWidth="1"/>
    <col min="4" max="5" width="17.140625" style="2" customWidth="1"/>
    <col min="6" max="6" width="4.7109375" style="2" customWidth="1"/>
    <col min="7" max="7" width="10.5703125" style="2" customWidth="1"/>
    <col min="8" max="8" width="6.7109375" style="2" customWidth="1"/>
    <col min="9" max="9" width="10.5703125" style="2" customWidth="1"/>
    <col min="10" max="10" width="6.7109375" style="2" customWidth="1"/>
    <col min="11" max="11" width="10.5703125" style="2" customWidth="1"/>
    <col min="12" max="12" width="3.42578125" style="2" customWidth="1"/>
    <col min="13" max="13" width="10.5703125" style="2" customWidth="1"/>
    <col min="14" max="14" width="3.42578125" style="2" customWidth="1"/>
    <col min="15" max="15" width="10.5703125" style="2" customWidth="1"/>
    <col min="16" max="16" width="3.42578125" style="2" customWidth="1"/>
    <col min="17" max="17" width="10.5703125" style="2" customWidth="1"/>
    <col min="18" max="18" width="3.42578125" style="2" customWidth="1"/>
    <col min="19" max="19" width="11" style="2" customWidth="1"/>
    <col min="20" max="20" width="12.42578125" style="2" hidden="1" customWidth="1"/>
    <col min="21" max="21" width="11.42578125" style="2"/>
    <col min="22" max="22" width="49.140625" style="2" bestFit="1" customWidth="1"/>
    <col min="23" max="16384" width="11.42578125" style="2"/>
  </cols>
  <sheetData>
    <row r="1" spans="1:25" ht="64.5" customHeight="1" x14ac:dyDescent="0.35">
      <c r="A1" s="87" t="s">
        <v>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1"/>
      <c r="T1" s="1"/>
    </row>
    <row r="2" spans="1:25" ht="15" customHeight="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"/>
      <c r="T2" s="1"/>
    </row>
    <row r="3" spans="1:25" ht="15" customHeight="1" x14ac:dyDescent="0.35">
      <c r="A3" s="13"/>
      <c r="C3" s="13"/>
      <c r="D3" s="99" t="s">
        <v>21</v>
      </c>
      <c r="E3" s="100"/>
      <c r="F3" s="19"/>
      <c r="G3" s="20" t="s">
        <v>18</v>
      </c>
      <c r="H3" s="21">
        <v>2</v>
      </c>
      <c r="I3" s="20" t="s">
        <v>19</v>
      </c>
      <c r="J3" s="22">
        <v>3</v>
      </c>
      <c r="K3" s="13"/>
      <c r="L3" s="13"/>
      <c r="M3" s="13"/>
      <c r="N3" s="13"/>
      <c r="O3" s="13"/>
      <c r="P3" s="13"/>
      <c r="Q3" s="13"/>
      <c r="R3" s="13"/>
      <c r="S3" s="1"/>
      <c r="T3" s="1"/>
    </row>
    <row r="4" spans="1:2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5" ht="18.75" x14ac:dyDescent="0.25">
      <c r="A5" s="103" t="s">
        <v>26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V5" s="31" t="s">
        <v>33</v>
      </c>
      <c r="W5" s="3"/>
      <c r="X5" s="3"/>
      <c r="Y5" s="3"/>
    </row>
    <row r="6" spans="1:25" ht="15.75" thickBot="1" x14ac:dyDescent="0.3"/>
    <row r="7" spans="1:25" ht="33" customHeight="1" thickBot="1" x14ac:dyDescent="0.3">
      <c r="D7" s="88" t="s">
        <v>11</v>
      </c>
      <c r="E7" s="89"/>
      <c r="F7" s="3"/>
      <c r="G7" s="108" t="s">
        <v>10</v>
      </c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  <c r="U7" s="23"/>
      <c r="V7" s="24" t="s">
        <v>34</v>
      </c>
      <c r="W7" s="32">
        <v>59.4</v>
      </c>
      <c r="X7" s="25"/>
    </row>
    <row r="8" spans="1:25" ht="17.25" customHeight="1" thickBot="1" x14ac:dyDescent="0.3">
      <c r="A8" s="90" t="s">
        <v>0</v>
      </c>
      <c r="B8" s="91"/>
      <c r="D8" s="94" t="s">
        <v>1</v>
      </c>
      <c r="E8" s="95" t="s">
        <v>2</v>
      </c>
      <c r="G8" s="107">
        <v>150</v>
      </c>
      <c r="H8" s="101"/>
      <c r="I8" s="101"/>
      <c r="J8" s="102"/>
      <c r="K8" s="107">
        <v>240</v>
      </c>
      <c r="L8" s="101"/>
      <c r="M8" s="101"/>
      <c r="N8" s="102"/>
      <c r="O8" s="101">
        <v>300</v>
      </c>
      <c r="P8" s="101"/>
      <c r="Q8" s="101"/>
      <c r="R8" s="102"/>
      <c r="T8" s="111" t="s">
        <v>3</v>
      </c>
      <c r="U8" s="17"/>
      <c r="V8"/>
      <c r="W8"/>
      <c r="X8" s="26"/>
    </row>
    <row r="9" spans="1:25" ht="17.25" customHeight="1" x14ac:dyDescent="0.25">
      <c r="A9" s="92"/>
      <c r="B9" s="93"/>
      <c r="C9" s="4"/>
      <c r="D9" s="96"/>
      <c r="E9" s="97"/>
      <c r="F9" s="3"/>
      <c r="G9" s="96" t="s">
        <v>1</v>
      </c>
      <c r="H9" s="98"/>
      <c r="I9" s="98" t="s">
        <v>2</v>
      </c>
      <c r="J9" s="97"/>
      <c r="K9" s="96" t="s">
        <v>1</v>
      </c>
      <c r="L9" s="98"/>
      <c r="M9" s="98" t="s">
        <v>2</v>
      </c>
      <c r="N9" s="97"/>
      <c r="O9" s="98" t="s">
        <v>1</v>
      </c>
      <c r="P9" s="98"/>
      <c r="Q9" s="98" t="s">
        <v>2</v>
      </c>
      <c r="R9" s="97"/>
      <c r="T9" s="111"/>
      <c r="U9" s="17"/>
      <c r="V9" t="s">
        <v>35</v>
      </c>
      <c r="W9" s="28">
        <f>W7/(2*TAN(RADIANS(40/2)))</f>
        <v>81.600079357802286</v>
      </c>
      <c r="X9" s="26"/>
    </row>
    <row r="10" spans="1:25" ht="17.25" customHeight="1" thickBot="1" x14ac:dyDescent="0.3">
      <c r="A10" s="14">
        <v>7.26</v>
      </c>
      <c r="B10" s="12" t="s">
        <v>5</v>
      </c>
      <c r="D10" s="6">
        <f>SQRT($J$3/$H$3*A10)*1000</f>
        <v>3300.0000000000005</v>
      </c>
      <c r="E10" s="7">
        <f>SQRT($H$3/$J$3*A10)*1000</f>
        <v>2200</v>
      </c>
      <c r="F10" s="3"/>
      <c r="G10" s="8">
        <f>D10/G8*$T$10</f>
        <v>55.88000000000001</v>
      </c>
      <c r="H10" s="9" t="s">
        <v>4</v>
      </c>
      <c r="I10" s="9">
        <f>E10/G8*$T$10</f>
        <v>37.25333333333333</v>
      </c>
      <c r="J10" s="10" t="s">
        <v>4</v>
      </c>
      <c r="K10" s="8">
        <f>D10/K8*$T$10</f>
        <v>34.925000000000004</v>
      </c>
      <c r="L10" s="9" t="s">
        <v>4</v>
      </c>
      <c r="M10" s="9">
        <f>E10/K8*$T$10</f>
        <v>23.283333333333331</v>
      </c>
      <c r="N10" s="10" t="s">
        <v>4</v>
      </c>
      <c r="O10" s="9">
        <f>D10/O8*$T$10</f>
        <v>27.940000000000005</v>
      </c>
      <c r="P10" s="9" t="s">
        <v>4</v>
      </c>
      <c r="Q10" s="9">
        <f>E10/O8*$T$10</f>
        <v>18.626666666666665</v>
      </c>
      <c r="R10" s="10" t="s">
        <v>4</v>
      </c>
      <c r="T10" s="2">
        <v>2.54</v>
      </c>
      <c r="U10" s="17"/>
      <c r="V10"/>
      <c r="W10" s="28"/>
      <c r="X10" s="26"/>
    </row>
    <row r="11" spans="1:25" ht="17.25" customHeight="1" x14ac:dyDescent="0.25">
      <c r="A11" s="3"/>
      <c r="B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U11" s="17"/>
      <c r="V11" t="s">
        <v>31</v>
      </c>
      <c r="W11" s="33">
        <f>2*W9*TAN(RADIANS(1/(2*60)))*10</f>
        <v>0.23736501078745714</v>
      </c>
      <c r="X11" s="26"/>
    </row>
    <row r="12" spans="1:25" ht="15.75" thickBot="1" x14ac:dyDescent="0.3">
      <c r="A12" s="3"/>
      <c r="B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U12" s="17"/>
      <c r="V12"/>
      <c r="W12" s="28"/>
      <c r="X12" s="26"/>
    </row>
    <row r="13" spans="1:25" ht="17.25" thickTop="1" thickBot="1" x14ac:dyDescent="0.3">
      <c r="A13" s="103" t="s">
        <v>27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U13" s="17"/>
      <c r="V13" s="29" t="s">
        <v>32</v>
      </c>
      <c r="W13" s="30">
        <f>2.54/W11*10</f>
        <v>107.00818926823139</v>
      </c>
      <c r="X13" s="26"/>
    </row>
    <row r="14" spans="1:25" ht="16.5" thickTop="1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U14" s="17"/>
      <c r="V14" s="3"/>
      <c r="W14" s="3"/>
      <c r="X14" s="26"/>
    </row>
    <row r="15" spans="1:25" ht="33" customHeight="1" thickBot="1" x14ac:dyDescent="0.3">
      <c r="A15" s="3"/>
      <c r="B15" s="3"/>
      <c r="D15" s="88" t="s">
        <v>11</v>
      </c>
      <c r="E15" s="89"/>
      <c r="F15" s="3"/>
      <c r="G15" s="108" t="s">
        <v>10</v>
      </c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10"/>
      <c r="U15" s="11"/>
      <c r="V15" s="18"/>
      <c r="W15" s="18"/>
      <c r="X15" s="27"/>
    </row>
    <row r="16" spans="1:25" ht="17.25" customHeight="1" thickBot="1" x14ac:dyDescent="0.3">
      <c r="A16" s="94" t="s">
        <v>0</v>
      </c>
      <c r="B16" s="95"/>
      <c r="D16" s="94" t="s">
        <v>1</v>
      </c>
      <c r="E16" s="95" t="s">
        <v>2</v>
      </c>
      <c r="G16" s="107">
        <v>150</v>
      </c>
      <c r="H16" s="101"/>
      <c r="I16" s="101"/>
      <c r="J16" s="102"/>
      <c r="K16" s="107">
        <v>240</v>
      </c>
      <c r="L16" s="101"/>
      <c r="M16" s="101"/>
      <c r="N16" s="102"/>
      <c r="O16" s="101">
        <v>300</v>
      </c>
      <c r="P16" s="101"/>
      <c r="Q16" s="101"/>
      <c r="R16" s="102"/>
      <c r="U16" s="3"/>
      <c r="V16" s="3"/>
      <c r="W16" s="3"/>
    </row>
    <row r="17" spans="1:23" ht="17.25" customHeight="1" x14ac:dyDescent="0.25">
      <c r="A17" s="96"/>
      <c r="B17" s="97"/>
      <c r="C17" s="4"/>
      <c r="D17" s="96"/>
      <c r="E17" s="97"/>
      <c r="F17" s="3"/>
      <c r="G17" s="96" t="s">
        <v>1</v>
      </c>
      <c r="H17" s="98"/>
      <c r="I17" s="98" t="s">
        <v>2</v>
      </c>
      <c r="J17" s="97"/>
      <c r="K17" s="96" t="s">
        <v>1</v>
      </c>
      <c r="L17" s="98"/>
      <c r="M17" s="98" t="s">
        <v>2</v>
      </c>
      <c r="N17" s="97"/>
      <c r="O17" s="98" t="s">
        <v>1</v>
      </c>
      <c r="P17" s="98"/>
      <c r="Q17" s="98" t="s">
        <v>2</v>
      </c>
      <c r="R17" s="97"/>
      <c r="T17" s="4"/>
      <c r="U17" s="3"/>
      <c r="V17" s="3"/>
      <c r="W17" s="3"/>
    </row>
    <row r="18" spans="1:23" ht="17.25" customHeight="1" thickBot="1" x14ac:dyDescent="0.3">
      <c r="A18" s="86">
        <f>D18*E18/1000000</f>
        <v>29.057602666666664</v>
      </c>
      <c r="B18" s="12" t="s">
        <v>5</v>
      </c>
      <c r="D18" s="15">
        <v>6602</v>
      </c>
      <c r="E18" s="7">
        <f>D18/$J$3*$H$3</f>
        <v>4401.333333333333</v>
      </c>
      <c r="F18" s="3"/>
      <c r="G18" s="8">
        <f>D18/G16*$T$10</f>
        <v>111.79386666666667</v>
      </c>
      <c r="H18" s="9" t="s">
        <v>4</v>
      </c>
      <c r="I18" s="9">
        <f>E18/G16*$T$10</f>
        <v>74.52924444444443</v>
      </c>
      <c r="J18" s="10" t="s">
        <v>4</v>
      </c>
      <c r="K18" s="8">
        <f>D18/K16*$T$10</f>
        <v>69.871166666666667</v>
      </c>
      <c r="L18" s="9" t="s">
        <v>4</v>
      </c>
      <c r="M18" s="9">
        <f>E18/K16*$T$10</f>
        <v>46.580777777777776</v>
      </c>
      <c r="N18" s="10" t="s">
        <v>4</v>
      </c>
      <c r="O18" s="9">
        <f>D18/O16*$T$10</f>
        <v>55.896933333333337</v>
      </c>
      <c r="P18" s="9" t="s">
        <v>4</v>
      </c>
      <c r="Q18" s="9">
        <f>E18/O16*$T$10</f>
        <v>37.264622222222215</v>
      </c>
      <c r="R18" s="10" t="s">
        <v>4</v>
      </c>
      <c r="U18" s="3"/>
      <c r="V18" s="3"/>
      <c r="W18" s="3"/>
    </row>
    <row r="19" spans="1:23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U19" s="3"/>
      <c r="V19" s="3"/>
      <c r="W19" s="3"/>
    </row>
    <row r="20" spans="1:23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U20" s="3"/>
      <c r="V20" s="3"/>
      <c r="W20" s="3"/>
    </row>
    <row r="21" spans="1:23" ht="15.75" x14ac:dyDescent="0.25">
      <c r="A21" s="103" t="s">
        <v>28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U21" s="3"/>
      <c r="V21" s="3"/>
      <c r="W21" s="3"/>
    </row>
    <row r="22" spans="1:23" ht="17.25" customHeight="1" thickBo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U22" s="3"/>
      <c r="V22" s="3"/>
      <c r="W22" s="3"/>
    </row>
    <row r="23" spans="1:23" ht="33" customHeight="1" thickBot="1" x14ac:dyDescent="0.3">
      <c r="A23" s="3"/>
      <c r="B23" s="3"/>
      <c r="C23" s="3"/>
      <c r="D23" s="88" t="s">
        <v>11</v>
      </c>
      <c r="E23" s="89"/>
      <c r="F23" s="3"/>
      <c r="G23" s="108" t="s">
        <v>10</v>
      </c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10"/>
      <c r="U23" s="3"/>
      <c r="V23" s="3"/>
      <c r="W23" s="3"/>
    </row>
    <row r="24" spans="1:23" ht="17.25" customHeight="1" thickBot="1" x14ac:dyDescent="0.3">
      <c r="A24" s="94" t="s">
        <v>0</v>
      </c>
      <c r="B24" s="95"/>
      <c r="D24" s="94" t="s">
        <v>1</v>
      </c>
      <c r="E24" s="95" t="s">
        <v>2</v>
      </c>
      <c r="G24" s="107">
        <v>150</v>
      </c>
      <c r="H24" s="101"/>
      <c r="I24" s="101"/>
      <c r="J24" s="102"/>
      <c r="K24" s="107">
        <v>240</v>
      </c>
      <c r="L24" s="101"/>
      <c r="M24" s="101"/>
      <c r="N24" s="102"/>
      <c r="O24" s="101">
        <v>300</v>
      </c>
      <c r="P24" s="101"/>
      <c r="Q24" s="101"/>
      <c r="R24" s="102"/>
      <c r="T24" s="4"/>
    </row>
    <row r="25" spans="1:23" ht="17.25" customHeight="1" x14ac:dyDescent="0.25">
      <c r="A25" s="96"/>
      <c r="B25" s="97"/>
      <c r="C25" s="5"/>
      <c r="D25" s="96"/>
      <c r="E25" s="97"/>
      <c r="G25" s="96" t="s">
        <v>1</v>
      </c>
      <c r="H25" s="98"/>
      <c r="I25" s="98" t="s">
        <v>2</v>
      </c>
      <c r="J25" s="97"/>
      <c r="K25" s="96" t="s">
        <v>1</v>
      </c>
      <c r="L25" s="98"/>
      <c r="M25" s="98" t="s">
        <v>2</v>
      </c>
      <c r="N25" s="97"/>
      <c r="O25" s="98" t="s">
        <v>1</v>
      </c>
      <c r="P25" s="98"/>
      <c r="Q25" s="98" t="s">
        <v>2</v>
      </c>
      <c r="R25" s="97"/>
      <c r="S25" s="3"/>
      <c r="T25" s="3"/>
      <c r="U25" s="3"/>
      <c r="V25" s="3"/>
      <c r="W25" s="3"/>
    </row>
    <row r="26" spans="1:23" ht="15.75" thickBot="1" x14ac:dyDescent="0.3">
      <c r="A26" s="8">
        <f>D26*E26/1000000</f>
        <v>7.2666015000000002</v>
      </c>
      <c r="B26" s="12" t="s">
        <v>5</v>
      </c>
      <c r="C26" s="3"/>
      <c r="D26" s="6">
        <f>E26/$H$3*$J$3</f>
        <v>3301.5</v>
      </c>
      <c r="E26" s="16">
        <v>2201</v>
      </c>
      <c r="G26" s="8">
        <f>D26/G24*$T$10</f>
        <v>55.905400000000007</v>
      </c>
      <c r="H26" s="9" t="s">
        <v>4</v>
      </c>
      <c r="I26" s="9">
        <f>E26/G24*$T$10</f>
        <v>37.270266666666672</v>
      </c>
      <c r="J26" s="10" t="s">
        <v>4</v>
      </c>
      <c r="K26" s="8">
        <f>D26/K24*$T$10</f>
        <v>34.940874999999998</v>
      </c>
      <c r="L26" s="9" t="s">
        <v>4</v>
      </c>
      <c r="M26" s="9">
        <f>E26/K24*$T$10</f>
        <v>23.293916666666664</v>
      </c>
      <c r="N26" s="10" t="s">
        <v>4</v>
      </c>
      <c r="O26" s="9">
        <f>D26/O24*$T$10</f>
        <v>27.952700000000004</v>
      </c>
      <c r="P26" s="9" t="s">
        <v>4</v>
      </c>
      <c r="Q26" s="9">
        <f>E26/O24*$T$10</f>
        <v>18.635133333333336</v>
      </c>
      <c r="R26" s="10" t="s">
        <v>4</v>
      </c>
      <c r="S26" s="3"/>
      <c r="T26" s="3"/>
      <c r="U26" s="3"/>
      <c r="V26" s="3"/>
      <c r="W26" s="3"/>
    </row>
    <row r="27" spans="1:23" ht="15.75" thickBot="1" x14ac:dyDescent="0.3"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8.75" x14ac:dyDescent="0.25">
      <c r="A28" s="104" t="s">
        <v>6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6"/>
    </row>
    <row r="29" spans="1:23" x14ac:dyDescent="0.25">
      <c r="A29" s="17" t="s">
        <v>22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74"/>
      <c r="S29" s="3"/>
      <c r="T29" s="3"/>
      <c r="U29" s="3"/>
    </row>
    <row r="30" spans="1:23" x14ac:dyDescent="0.25">
      <c r="A30" s="17" t="s">
        <v>24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74"/>
      <c r="S30" s="3"/>
      <c r="T30" s="3"/>
      <c r="U30" s="3"/>
    </row>
    <row r="31" spans="1:23" x14ac:dyDescent="0.25">
      <c r="A31" s="17" t="s">
        <v>23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74"/>
      <c r="S31" s="3"/>
      <c r="T31" s="3"/>
      <c r="U31" s="3"/>
    </row>
    <row r="32" spans="1:23" x14ac:dyDescent="0.25">
      <c r="A32" s="17" t="s">
        <v>25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74"/>
      <c r="S32" s="3"/>
      <c r="T32" s="3"/>
      <c r="U32" s="3"/>
    </row>
    <row r="33" spans="1:21" x14ac:dyDescent="0.25">
      <c r="A33" s="17" t="s">
        <v>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74"/>
      <c r="S33" s="3"/>
      <c r="T33" s="3"/>
      <c r="U33" s="3"/>
    </row>
    <row r="34" spans="1:21" ht="15.75" thickBot="1" x14ac:dyDescent="0.3">
      <c r="A34" s="11" t="s">
        <v>8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2"/>
      <c r="S34" s="3"/>
      <c r="T34" s="3"/>
      <c r="U34" s="3"/>
    </row>
    <row r="35" spans="1:2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5.75" x14ac:dyDescent="0.25">
      <c r="A37" s="3"/>
      <c r="B37" s="75" t="s">
        <v>12</v>
      </c>
      <c r="C37" s="76"/>
      <c r="D37" s="77" t="s">
        <v>16</v>
      </c>
      <c r="E37" s="77" t="s">
        <v>17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x14ac:dyDescent="0.25">
      <c r="A38" s="3"/>
      <c r="B38" s="78" t="s">
        <v>29</v>
      </c>
      <c r="C38" s="79"/>
      <c r="D38" s="80">
        <v>2</v>
      </c>
      <c r="E38" s="80">
        <v>3</v>
      </c>
      <c r="F38" s="81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x14ac:dyDescent="0.25">
      <c r="A39" s="3"/>
      <c r="B39" s="78" t="s">
        <v>13</v>
      </c>
      <c r="C39" s="79"/>
      <c r="D39" s="80">
        <v>3</v>
      </c>
      <c r="E39" s="80">
        <v>4</v>
      </c>
      <c r="F39" s="81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x14ac:dyDescent="0.25">
      <c r="A40" s="3"/>
      <c r="B40" s="78" t="s">
        <v>14</v>
      </c>
      <c r="C40" s="79"/>
      <c r="D40" s="80">
        <v>9</v>
      </c>
      <c r="E40" s="80">
        <v>16</v>
      </c>
      <c r="F40" s="81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25">
      <c r="A41" s="3"/>
      <c r="B41" s="78" t="s">
        <v>15</v>
      </c>
      <c r="C41" s="79"/>
      <c r="D41" s="80">
        <v>1</v>
      </c>
      <c r="E41" s="80">
        <v>2</v>
      </c>
      <c r="F41" s="81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x14ac:dyDescent="0.25">
      <c r="A42" s="3"/>
      <c r="B42" s="82" t="s">
        <v>20</v>
      </c>
      <c r="C42" s="83"/>
      <c r="D42" s="82">
        <v>1</v>
      </c>
      <c r="E42" s="82">
        <v>1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x14ac:dyDescent="0.25">
      <c r="A43" s="3"/>
      <c r="B43" s="3" t="s">
        <v>30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</sheetData>
  <sheetProtection algorithmName="SHA-512" hashValue="nMDDkdWVH1oggkeqME9C6TtJia02+/Zczyvh+SZngDb5xUJGbZQCu61D94ktMoDORSFrkDTjSpSfO8JFdSqi+g==" saltValue="sanIfr1HD5jP0X2V8h5P0A==" spinCount="100000" sheet="1" objects="1" scenarios="1" selectLockedCells="1"/>
  <mergeCells count="49">
    <mergeCell ref="T8:T9"/>
    <mergeCell ref="Q25:R25"/>
    <mergeCell ref="G25:H25"/>
    <mergeCell ref="I25:J25"/>
    <mergeCell ref="K25:L25"/>
    <mergeCell ref="M25:N25"/>
    <mergeCell ref="O25:P25"/>
    <mergeCell ref="Q17:R17"/>
    <mergeCell ref="G23:R23"/>
    <mergeCell ref="G24:J24"/>
    <mergeCell ref="K24:N24"/>
    <mergeCell ref="O24:R24"/>
    <mergeCell ref="G15:R15"/>
    <mergeCell ref="G16:J16"/>
    <mergeCell ref="K16:N16"/>
    <mergeCell ref="G17:H17"/>
    <mergeCell ref="D7:E7"/>
    <mergeCell ref="I9:J9"/>
    <mergeCell ref="G8:J8"/>
    <mergeCell ref="K8:N8"/>
    <mergeCell ref="G7:R7"/>
    <mergeCell ref="O8:R8"/>
    <mergeCell ref="G9:H9"/>
    <mergeCell ref="Q9:R9"/>
    <mergeCell ref="O9:P9"/>
    <mergeCell ref="K9:L9"/>
    <mergeCell ref="D24:D25"/>
    <mergeCell ref="E24:E25"/>
    <mergeCell ref="D16:D17"/>
    <mergeCell ref="E16:E17"/>
    <mergeCell ref="A28:R28"/>
    <mergeCell ref="A21:R21"/>
    <mergeCell ref="A24:B25"/>
    <mergeCell ref="A1:R1"/>
    <mergeCell ref="D23:E23"/>
    <mergeCell ref="A8:B9"/>
    <mergeCell ref="A16:B17"/>
    <mergeCell ref="D8:D9"/>
    <mergeCell ref="E8:E9"/>
    <mergeCell ref="M17:N17"/>
    <mergeCell ref="M9:N9"/>
    <mergeCell ref="D3:E3"/>
    <mergeCell ref="I17:J17"/>
    <mergeCell ref="K17:L17"/>
    <mergeCell ref="O16:R16"/>
    <mergeCell ref="O17:P17"/>
    <mergeCell ref="A5:R5"/>
    <mergeCell ref="A13:R13"/>
    <mergeCell ref="D15:E15"/>
  </mergeCells>
  <pageMargins left="0.7" right="0.7" top="0.75" bottom="0.75" header="0.3" footer="0.3"/>
  <pageSetup paperSize="9" orientation="landscape" horizontalDpi="0" verticalDpi="0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5B45A-EC74-4679-93D3-0071F1D2CEC6}">
  <sheetPr codeName="Feuil2"/>
  <dimension ref="A1:O39"/>
  <sheetViews>
    <sheetView showGridLines="0" tabSelected="1" zoomScaleNormal="100" workbookViewId="0">
      <selection activeCell="F4" sqref="F4"/>
    </sheetView>
  </sheetViews>
  <sheetFormatPr baseColWidth="10" defaultColWidth="11.42578125" defaultRowHeight="15" x14ac:dyDescent="0.25"/>
  <cols>
    <col min="1" max="1" width="14.42578125" style="2" customWidth="1"/>
    <col min="2" max="3" width="19.28515625" style="2" customWidth="1"/>
    <col min="4" max="4" width="17.140625" style="2" customWidth="1"/>
    <col min="5" max="5" width="21.28515625" style="2" customWidth="1"/>
    <col min="6" max="6" width="9.7109375" style="2" customWidth="1"/>
    <col min="7" max="8" width="11.85546875" style="2" customWidth="1"/>
    <col min="9" max="9" width="14.5703125" style="2" customWidth="1"/>
    <col min="10" max="10" width="3.42578125" style="2" customWidth="1"/>
    <col min="11" max="11" width="3.7109375" style="2" customWidth="1"/>
    <col min="12" max="12" width="3.42578125" style="2" customWidth="1"/>
    <col min="13" max="13" width="10.5703125" style="2" customWidth="1"/>
    <col min="14" max="14" width="3.42578125" style="2" customWidth="1"/>
    <col min="15" max="15" width="10.5703125" style="2" customWidth="1"/>
    <col min="16" max="16384" width="11.42578125" style="2"/>
  </cols>
  <sheetData>
    <row r="1" spans="1:15" ht="64.5" customHeight="1" x14ac:dyDescent="0.35">
      <c r="A1" s="87" t="s">
        <v>57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15" customHeight="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x14ac:dyDescent="0.25">
      <c r="A4" s="34"/>
      <c r="B4" s="34"/>
      <c r="C4" s="34"/>
      <c r="D4" s="34"/>
      <c r="E4" s="36" t="s">
        <v>53</v>
      </c>
      <c r="F4" s="37">
        <v>300</v>
      </c>
      <c r="G4" s="38" t="s">
        <v>54</v>
      </c>
      <c r="H4" s="34"/>
      <c r="I4" s="34"/>
      <c r="J4" s="34"/>
      <c r="K4" s="34"/>
      <c r="L4" s="34"/>
      <c r="M4" s="34"/>
      <c r="N4" s="34"/>
      <c r="O4" s="34"/>
    </row>
    <row r="5" spans="1:15" ht="16.5" thickBot="1" x14ac:dyDescent="0.3">
      <c r="A5" s="34"/>
      <c r="B5" s="34"/>
      <c r="C5" s="34"/>
      <c r="D5" s="34"/>
      <c r="E5" s="62"/>
      <c r="F5" s="70"/>
      <c r="G5" s="71"/>
      <c r="H5" s="34"/>
      <c r="I5" s="34"/>
      <c r="J5" s="34"/>
      <c r="K5" s="34"/>
      <c r="L5" s="34"/>
      <c r="M5" s="34"/>
      <c r="N5" s="34"/>
      <c r="O5" s="34"/>
    </row>
    <row r="6" spans="1:15" ht="15.75" x14ac:dyDescent="0.25">
      <c r="A6" s="39"/>
      <c r="B6" s="112" t="s">
        <v>36</v>
      </c>
      <c r="C6" s="113"/>
      <c r="D6" s="39"/>
      <c r="E6" s="63" t="s">
        <v>55</v>
      </c>
      <c r="F6" s="39"/>
      <c r="G6" s="114" t="s">
        <v>60</v>
      </c>
      <c r="H6" s="115"/>
      <c r="I6" s="3"/>
      <c r="J6" s="3"/>
      <c r="K6" s="3"/>
      <c r="L6" s="3"/>
      <c r="M6" s="3"/>
      <c r="N6" s="3"/>
      <c r="O6" s="3"/>
    </row>
    <row r="7" spans="1:15" ht="16.5" thickBot="1" x14ac:dyDescent="0.3">
      <c r="A7" s="40"/>
      <c r="B7" s="41" t="s">
        <v>51</v>
      </c>
      <c r="C7" s="42" t="s">
        <v>50</v>
      </c>
      <c r="D7" s="39"/>
      <c r="E7" s="64" t="s">
        <v>56</v>
      </c>
      <c r="F7" s="39"/>
      <c r="G7" s="116" t="s">
        <v>2</v>
      </c>
      <c r="H7" s="117" t="s">
        <v>1</v>
      </c>
      <c r="I7" s="3"/>
      <c r="J7" s="3"/>
      <c r="K7" s="3"/>
      <c r="L7" s="3"/>
      <c r="M7" s="3"/>
      <c r="N7" s="3"/>
      <c r="O7" s="3"/>
    </row>
    <row r="8" spans="1:15" s="35" customFormat="1" ht="15.75" x14ac:dyDescent="0.25">
      <c r="A8" s="43" t="s">
        <v>37</v>
      </c>
      <c r="B8" s="44">
        <v>84.1</v>
      </c>
      <c r="C8" s="45">
        <v>118.9</v>
      </c>
      <c r="D8" s="49"/>
      <c r="E8" s="65">
        <f t="shared" ref="E8:E14" si="0">(B8/2.54*$F$4)*(C8/2.54*$F$4)/1000000</f>
        <v>139.49316448632896</v>
      </c>
      <c r="F8" s="50"/>
      <c r="G8" s="118">
        <f>SQRT($B8/$C8*$E8)*1000</f>
        <v>9933.070866141732</v>
      </c>
      <c r="H8" s="119">
        <f>SQRT($C8/$B8*$E8)*1000</f>
        <v>14043.307086614173</v>
      </c>
      <c r="I8" s="72"/>
      <c r="J8" s="72"/>
      <c r="K8" s="72"/>
      <c r="L8" s="72"/>
      <c r="M8" s="72"/>
      <c r="N8" s="72"/>
      <c r="O8" s="72"/>
    </row>
    <row r="9" spans="1:15" s="35" customFormat="1" ht="15.75" x14ac:dyDescent="0.25">
      <c r="A9" s="46" t="s">
        <v>38</v>
      </c>
      <c r="B9" s="47">
        <v>59.4</v>
      </c>
      <c r="C9" s="48">
        <v>84.1</v>
      </c>
      <c r="D9" s="50"/>
      <c r="E9" s="66">
        <f t="shared" si="0"/>
        <v>69.687922375844749</v>
      </c>
      <c r="F9" s="50"/>
      <c r="G9" s="120">
        <f t="shared" ref="G9:G23" si="1">SQRT($B9/$C9*$E9)*1000</f>
        <v>7015.748031496063</v>
      </c>
      <c r="H9" s="121">
        <f t="shared" ref="H9:H23" si="2">SQRT($C9/$B9*$E9)*1000</f>
        <v>9933.070866141732</v>
      </c>
      <c r="I9" s="61"/>
      <c r="J9" s="61"/>
      <c r="K9" s="61"/>
      <c r="L9" s="61"/>
      <c r="M9" s="61"/>
      <c r="N9" s="61"/>
      <c r="O9" s="61"/>
    </row>
    <row r="10" spans="1:15" s="35" customFormat="1" ht="15.75" x14ac:dyDescent="0.25">
      <c r="A10" s="46" t="s">
        <v>39</v>
      </c>
      <c r="B10" s="47">
        <v>42</v>
      </c>
      <c r="C10" s="48">
        <v>59.4</v>
      </c>
      <c r="D10" s="50"/>
      <c r="E10" s="66">
        <f t="shared" si="0"/>
        <v>34.802529605059206</v>
      </c>
      <c r="F10" s="50"/>
      <c r="G10" s="120">
        <f t="shared" si="1"/>
        <v>4960.6299212598424</v>
      </c>
      <c r="H10" s="121">
        <f t="shared" si="2"/>
        <v>7015.7480314960621</v>
      </c>
      <c r="I10" s="61"/>
      <c r="J10" s="61"/>
      <c r="K10" s="61"/>
      <c r="L10" s="61"/>
      <c r="M10" s="61"/>
      <c r="N10" s="61"/>
      <c r="O10" s="61"/>
    </row>
    <row r="11" spans="1:15" s="35" customFormat="1" ht="15.75" x14ac:dyDescent="0.25">
      <c r="A11" s="46" t="s">
        <v>40</v>
      </c>
      <c r="B11" s="47">
        <v>32.9</v>
      </c>
      <c r="C11" s="48">
        <v>48.3</v>
      </c>
      <c r="D11" s="51"/>
      <c r="E11" s="66">
        <f t="shared" si="0"/>
        <v>22.167570835141671</v>
      </c>
      <c r="F11" s="50"/>
      <c r="G11" s="120">
        <f t="shared" si="1"/>
        <v>3885.8267716535433</v>
      </c>
      <c r="H11" s="121">
        <f t="shared" si="2"/>
        <v>5704.7244094488196</v>
      </c>
      <c r="I11" s="73"/>
      <c r="J11" s="73"/>
      <c r="K11" s="73"/>
      <c r="L11" s="73"/>
      <c r="M11" s="73"/>
      <c r="N11" s="73"/>
      <c r="O11" s="73"/>
    </row>
    <row r="12" spans="1:15" s="35" customFormat="1" ht="15.75" x14ac:dyDescent="0.25">
      <c r="A12" s="46" t="s">
        <v>41</v>
      </c>
      <c r="B12" s="47">
        <v>29.7</v>
      </c>
      <c r="C12" s="48">
        <v>42</v>
      </c>
      <c r="D12" s="50"/>
      <c r="E12" s="66">
        <f t="shared" si="0"/>
        <v>17.401264802529603</v>
      </c>
      <c r="F12" s="50"/>
      <c r="G12" s="120">
        <f t="shared" si="1"/>
        <v>3507.8740157480311</v>
      </c>
      <c r="H12" s="121">
        <f t="shared" si="2"/>
        <v>4960.6299212598424</v>
      </c>
      <c r="I12" s="61"/>
      <c r="J12" s="61"/>
      <c r="K12" s="61"/>
      <c r="L12" s="61"/>
      <c r="M12" s="61"/>
      <c r="N12" s="61"/>
      <c r="O12" s="61"/>
    </row>
    <row r="13" spans="1:15" s="35" customFormat="1" ht="15.75" x14ac:dyDescent="0.25">
      <c r="A13" s="46" t="s">
        <v>42</v>
      </c>
      <c r="B13" s="47">
        <v>21</v>
      </c>
      <c r="C13" s="48">
        <v>29.7</v>
      </c>
      <c r="D13" s="50"/>
      <c r="E13" s="66">
        <f t="shared" si="0"/>
        <v>8.7006324012648015</v>
      </c>
      <c r="F13" s="50"/>
      <c r="G13" s="120">
        <f t="shared" si="1"/>
        <v>2480.3149606299212</v>
      </c>
      <c r="H13" s="121">
        <f t="shared" si="2"/>
        <v>3507.8740157480311</v>
      </c>
      <c r="I13" s="61"/>
      <c r="J13" s="61"/>
      <c r="K13" s="61"/>
      <c r="L13" s="61"/>
      <c r="M13" s="61"/>
      <c r="N13" s="61"/>
      <c r="O13" s="61"/>
    </row>
    <row r="14" spans="1:15" s="35" customFormat="1" ht="16.5" thickBot="1" x14ac:dyDescent="0.3">
      <c r="A14" s="52" t="s">
        <v>43</v>
      </c>
      <c r="B14" s="53">
        <v>14.8</v>
      </c>
      <c r="C14" s="54">
        <v>21</v>
      </c>
      <c r="D14" s="50"/>
      <c r="E14" s="67">
        <f t="shared" si="0"/>
        <v>4.3356686713373431</v>
      </c>
      <c r="F14" s="50"/>
      <c r="G14" s="122">
        <f t="shared" si="1"/>
        <v>1748.0314960629923</v>
      </c>
      <c r="H14" s="123">
        <f t="shared" si="2"/>
        <v>2480.3149606299212</v>
      </c>
      <c r="I14" s="50"/>
      <c r="J14" s="50"/>
      <c r="K14" s="50"/>
      <c r="L14" s="50"/>
      <c r="M14" s="50"/>
      <c r="N14" s="50"/>
      <c r="O14" s="50"/>
    </row>
    <row r="15" spans="1:15" s="35" customFormat="1" ht="16.5" thickBot="1" x14ac:dyDescent="0.3">
      <c r="A15" s="55"/>
      <c r="B15" s="50"/>
      <c r="C15" s="50"/>
      <c r="D15" s="50"/>
      <c r="E15" s="68"/>
      <c r="F15" s="50"/>
      <c r="G15" s="124"/>
      <c r="H15" s="125"/>
      <c r="I15" s="61"/>
      <c r="J15" s="61"/>
      <c r="K15" s="61"/>
      <c r="L15" s="61"/>
      <c r="M15" s="61"/>
      <c r="N15" s="61"/>
      <c r="O15" s="61"/>
    </row>
    <row r="16" spans="1:15" s="35" customFormat="1" ht="15.75" x14ac:dyDescent="0.25">
      <c r="A16" s="43" t="s">
        <v>44</v>
      </c>
      <c r="B16" s="56">
        <v>30</v>
      </c>
      <c r="C16" s="57">
        <v>20</v>
      </c>
      <c r="D16" s="49"/>
      <c r="E16" s="65">
        <f t="shared" ref="E16:E21" si="3">(B16/2.54*$F$4)*(C16/2.54*$F$4)/1000000</f>
        <v>8.3700167400334795</v>
      </c>
      <c r="F16" s="50"/>
      <c r="G16" s="118">
        <f t="shared" si="1"/>
        <v>3543.3070866141729</v>
      </c>
      <c r="H16" s="119">
        <f t="shared" si="2"/>
        <v>2362.2047244094488</v>
      </c>
      <c r="I16" s="72"/>
      <c r="J16" s="72"/>
      <c r="K16" s="72"/>
      <c r="L16" s="72"/>
      <c r="M16" s="72"/>
      <c r="N16" s="72"/>
      <c r="O16" s="72"/>
    </row>
    <row r="17" spans="1:15" s="35" customFormat="1" ht="15.75" x14ac:dyDescent="0.25">
      <c r="A17" s="46" t="s">
        <v>45</v>
      </c>
      <c r="B17" s="58">
        <v>45</v>
      </c>
      <c r="C17" s="48">
        <v>30</v>
      </c>
      <c r="D17" s="50"/>
      <c r="E17" s="66">
        <f t="shared" si="3"/>
        <v>18.832537665075332</v>
      </c>
      <c r="F17" s="50"/>
      <c r="G17" s="120">
        <f t="shared" si="1"/>
        <v>5314.9606299212601</v>
      </c>
      <c r="H17" s="121">
        <f t="shared" si="2"/>
        <v>3543.3070866141729</v>
      </c>
      <c r="I17" s="61"/>
      <c r="J17" s="61"/>
      <c r="K17" s="61"/>
      <c r="L17" s="61"/>
      <c r="M17" s="61"/>
      <c r="N17" s="61"/>
      <c r="O17" s="61"/>
    </row>
    <row r="18" spans="1:15" s="35" customFormat="1" ht="15.75" x14ac:dyDescent="0.25">
      <c r="A18" s="46" t="s">
        <v>46</v>
      </c>
      <c r="B18" s="58">
        <v>60</v>
      </c>
      <c r="C18" s="48">
        <v>40</v>
      </c>
      <c r="D18" s="50"/>
      <c r="E18" s="66">
        <f t="shared" si="3"/>
        <v>33.480066960133918</v>
      </c>
      <c r="F18" s="50"/>
      <c r="G18" s="120">
        <f t="shared" si="1"/>
        <v>7086.6141732283459</v>
      </c>
      <c r="H18" s="121">
        <f t="shared" si="2"/>
        <v>4724.4094488188975</v>
      </c>
      <c r="I18" s="61"/>
      <c r="J18" s="61"/>
      <c r="K18" s="61"/>
      <c r="L18" s="61"/>
      <c r="M18" s="61"/>
      <c r="N18" s="61"/>
      <c r="O18" s="61"/>
    </row>
    <row r="19" spans="1:15" s="35" customFormat="1" ht="15.75" x14ac:dyDescent="0.25">
      <c r="A19" s="46" t="s">
        <v>47</v>
      </c>
      <c r="B19" s="58">
        <v>75</v>
      </c>
      <c r="C19" s="48">
        <v>50</v>
      </c>
      <c r="D19" s="51"/>
      <c r="E19" s="66">
        <f t="shared" si="3"/>
        <v>52.312604625209246</v>
      </c>
      <c r="F19" s="50"/>
      <c r="G19" s="120">
        <f t="shared" si="1"/>
        <v>8858.2677165354326</v>
      </c>
      <c r="H19" s="121">
        <f t="shared" si="2"/>
        <v>5905.5118110236217</v>
      </c>
      <c r="I19" s="73"/>
      <c r="J19" s="73"/>
      <c r="K19" s="73"/>
      <c r="L19" s="73"/>
      <c r="M19" s="73"/>
      <c r="N19" s="73"/>
      <c r="O19" s="73"/>
    </row>
    <row r="20" spans="1:15" s="35" customFormat="1" ht="15.75" x14ac:dyDescent="0.25">
      <c r="A20" s="46" t="s">
        <v>48</v>
      </c>
      <c r="B20" s="58">
        <v>90</v>
      </c>
      <c r="C20" s="48">
        <v>60</v>
      </c>
      <c r="D20" s="50"/>
      <c r="E20" s="66">
        <f t="shared" si="3"/>
        <v>75.330150660301328</v>
      </c>
      <c r="F20" s="50"/>
      <c r="G20" s="120">
        <f t="shared" si="1"/>
        <v>10629.92125984252</v>
      </c>
      <c r="H20" s="121">
        <f t="shared" si="2"/>
        <v>7086.6141732283459</v>
      </c>
      <c r="I20" s="61"/>
      <c r="J20" s="61"/>
      <c r="K20" s="61"/>
      <c r="L20" s="61"/>
      <c r="M20" s="61"/>
      <c r="N20" s="61"/>
      <c r="O20" s="61"/>
    </row>
    <row r="21" spans="1:15" s="35" customFormat="1" ht="16.5" thickBot="1" x14ac:dyDescent="0.3">
      <c r="A21" s="52" t="s">
        <v>49</v>
      </c>
      <c r="B21" s="59">
        <v>120</v>
      </c>
      <c r="C21" s="54">
        <v>80</v>
      </c>
      <c r="D21" s="50"/>
      <c r="E21" s="67">
        <f t="shared" si="3"/>
        <v>133.92026784053567</v>
      </c>
      <c r="F21" s="50"/>
      <c r="G21" s="122">
        <f t="shared" si="1"/>
        <v>14173.228346456692</v>
      </c>
      <c r="H21" s="123">
        <f t="shared" si="2"/>
        <v>9448.8188976377951</v>
      </c>
      <c r="I21" s="61"/>
      <c r="J21" s="61"/>
      <c r="K21" s="61"/>
      <c r="L21" s="61"/>
      <c r="M21" s="61"/>
      <c r="N21" s="61"/>
      <c r="O21" s="61"/>
    </row>
    <row r="22" spans="1:15" s="35" customFormat="1" ht="16.5" thickBot="1" x14ac:dyDescent="0.3">
      <c r="A22" s="55"/>
      <c r="B22" s="50"/>
      <c r="C22" s="50"/>
      <c r="D22" s="50"/>
      <c r="E22" s="68"/>
      <c r="F22" s="50"/>
      <c r="G22" s="124"/>
      <c r="H22" s="124"/>
      <c r="I22" s="50"/>
      <c r="J22" s="50"/>
      <c r="K22" s="50"/>
      <c r="L22" s="50"/>
      <c r="M22" s="50"/>
      <c r="N22" s="50"/>
      <c r="O22" s="50"/>
    </row>
    <row r="23" spans="1:15" s="35" customFormat="1" ht="16.5" thickBot="1" x14ac:dyDescent="0.3">
      <c r="A23" s="60" t="s">
        <v>52</v>
      </c>
      <c r="B23" s="84">
        <v>50</v>
      </c>
      <c r="C23" s="85">
        <v>10</v>
      </c>
      <c r="D23" s="50"/>
      <c r="E23" s="69">
        <f>(B23/2.54*$F$4)*(C23/2.54*$F$4)/1000000</f>
        <v>6.9750139500279005</v>
      </c>
      <c r="F23" s="50"/>
      <c r="G23" s="126">
        <f t="shared" si="1"/>
        <v>5905.5118110236226</v>
      </c>
      <c r="H23" s="127">
        <f t="shared" si="2"/>
        <v>1181.1023622047246</v>
      </c>
      <c r="I23" s="61"/>
      <c r="J23" s="61"/>
      <c r="K23" s="61"/>
      <c r="L23" s="61"/>
      <c r="M23" s="61"/>
      <c r="N23" s="61"/>
      <c r="O23" s="61"/>
    </row>
    <row r="24" spans="1:15" s="35" customFormat="1" ht="15.75" x14ac:dyDescent="0.25">
      <c r="A24" s="50"/>
      <c r="B24" s="50"/>
      <c r="C24" s="50"/>
      <c r="D24" s="49"/>
      <c r="E24" s="49"/>
      <c r="F24" s="50"/>
      <c r="G24" s="49"/>
      <c r="H24" s="72"/>
      <c r="I24" s="72"/>
      <c r="J24" s="72"/>
      <c r="K24" s="72"/>
      <c r="L24" s="72"/>
      <c r="M24" s="72"/>
      <c r="N24" s="72"/>
      <c r="O24" s="72"/>
    </row>
    <row r="25" spans="1:15" s="35" customFormat="1" x14ac:dyDescent="0.2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15" s="35" customFormat="1" ht="15.75" thickBot="1" x14ac:dyDescent="0.3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18.75" x14ac:dyDescent="0.25">
      <c r="A27" s="104" t="s">
        <v>6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6"/>
    </row>
    <row r="28" spans="1:15" x14ac:dyDescent="0.25">
      <c r="A28" s="17" t="s">
        <v>59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74"/>
    </row>
    <row r="29" spans="1:15" x14ac:dyDescent="0.25">
      <c r="A29" s="17" t="s">
        <v>58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74"/>
    </row>
    <row r="30" spans="1:15" x14ac:dyDescent="0.25">
      <c r="A30" s="17" t="s">
        <v>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74"/>
    </row>
    <row r="31" spans="1:15" ht="15.75" thickBot="1" x14ac:dyDescent="0.3">
      <c r="A31" s="11" t="s">
        <v>8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2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</sheetData>
  <sheetProtection algorithmName="SHA-512" hashValue="/lZ/y+U+eF6Z6rFdHu3GvsruZkCZjsYPeByCRoVRdfe8h9b2IMzuwsV8XbNJp52cGqV9FD3zUKzJMastyPAgUQ==" saltValue="Kdkc4af7RJcEsWbLMxKv6A==" spinCount="100000" sheet="1" objects="1" scenarios="1" selectLockedCells="1"/>
  <mergeCells count="4">
    <mergeCell ref="A1:O1"/>
    <mergeCell ref="B6:C6"/>
    <mergeCell ref="A27:O27"/>
    <mergeCell ref="G6:H6"/>
  </mergeCells>
  <pageMargins left="0.7" right="0.7" top="0.75" bottom="0.75" header="0.3" footer="0.3"/>
  <pageSetup paperSize="9" orientation="landscape" horizontalDpi="0" verticalDpi="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Taille d'impression</vt:lpstr>
      <vt:lpstr>Définition nécessaire</vt:lpstr>
      <vt:lpstr>_24x36_1</vt:lpstr>
      <vt:lpstr>_24x36_2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Tournier</dc:creator>
  <cp:lastModifiedBy>Emilie Tournier</cp:lastModifiedBy>
  <cp:lastPrinted>2023-12-06T13:39:34Z</cp:lastPrinted>
  <dcterms:created xsi:type="dcterms:W3CDTF">2023-12-05T13:53:00Z</dcterms:created>
  <dcterms:modified xsi:type="dcterms:W3CDTF">2025-04-11T15:11:28Z</dcterms:modified>
</cp:coreProperties>
</file>