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Images\Cours photo\Publier ses photos\Résolution et définition pour une impression\"/>
    </mc:Choice>
  </mc:AlternateContent>
  <xr:revisionPtr revIDLastSave="0" documentId="13_ncr:1_{5F63ED9A-DCA0-42E6-8ABB-411580DF472A}" xr6:coauthVersionLast="47" xr6:coauthVersionMax="47" xr10:uidLastSave="{00000000-0000-0000-0000-000000000000}"/>
  <workbookProtection workbookAlgorithmName="SHA-512" workbookHashValue="bpZnXTYnMp3GqRciZKRA6iaGKqOp6g/s82Vo1iRNNLXOiJrKpjOPoc1J/+SSFEMnOiMkhqGRtwWXY2K+w1+/Pg==" workbookSaltValue="VKwqO2ln4ADSmzL8fqs7Ag==" workbookSpinCount="100000" lockStructure="1"/>
  <bookViews>
    <workbookView xWindow="-108" yWindow="-108" windowWidth="30936" windowHeight="18696" activeTab="1" xr2:uid="{02794749-D35E-4D7C-9A22-35E56B295F2F}"/>
  </bookViews>
  <sheets>
    <sheet name="Taille d'impression" sheetId="1" r:id="rId1"/>
    <sheet name="Définition nécessaire" sheetId="2" r:id="rId2"/>
  </sheets>
  <definedNames>
    <definedName name="_24x36_1" localSheetId="1">'Définition nécessaire'!#REF!</definedName>
    <definedName name="_24x36_1">'Taille d''impression'!$D$38</definedName>
    <definedName name="_24x36_2" localSheetId="1">'Définition nécessaire'!#REF!</definedName>
    <definedName name="_24x36_2">'Taille d''impression'!$E$38</definedName>
    <definedName name="_24x36_3" localSheetId="1">'Définition nécessaire'!#REF!</definedName>
    <definedName name="_24x36_3">'Taille d''impression'!#REF!</definedName>
    <definedName name="_24x36_4" localSheetId="1">'Définition nécessaire'!#REF!</definedName>
    <definedName name="_24x36_4">'Taille d''impression'!#REF!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6" i="2"/>
  <c r="J17" i="2"/>
  <c r="J18" i="2"/>
  <c r="J19" i="2"/>
  <c r="J20" i="2"/>
  <c r="J21" i="2"/>
  <c r="J23" i="2"/>
  <c r="J8" i="2"/>
  <c r="D10" i="1" l="1"/>
  <c r="G10" i="1" s="1"/>
  <c r="E23" i="2"/>
  <c r="H23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H16" i="2" s="1"/>
  <c r="E14" i="2"/>
  <c r="G14" i="2" s="1"/>
  <c r="E13" i="2"/>
  <c r="H13" i="2" s="1"/>
  <c r="E12" i="2"/>
  <c r="H12" i="2" s="1"/>
  <c r="E11" i="2"/>
  <c r="G11" i="2" s="1"/>
  <c r="E10" i="2"/>
  <c r="G10" i="2" s="1"/>
  <c r="E9" i="2"/>
  <c r="H9" i="2" s="1"/>
  <c r="E8" i="2"/>
  <c r="G8" i="2" s="1"/>
  <c r="W9" i="1"/>
  <c r="W11" i="1" s="1"/>
  <c r="W13" i="1" s="1"/>
  <c r="E10" i="1"/>
  <c r="Q10" i="1" s="1"/>
  <c r="D26" i="1"/>
  <c r="E18" i="1"/>
  <c r="A18" i="1" s="1"/>
  <c r="H11" i="2" l="1"/>
  <c r="H10" i="2"/>
  <c r="H14" i="2"/>
  <c r="G12" i="2"/>
  <c r="G9" i="2"/>
  <c r="G16" i="2"/>
  <c r="G13" i="2"/>
  <c r="H21" i="2"/>
  <c r="H20" i="2"/>
  <c r="H19" i="2"/>
  <c r="H18" i="2"/>
  <c r="H8" i="2"/>
  <c r="H17" i="2"/>
  <c r="G23" i="2"/>
  <c r="M10" i="1"/>
  <c r="K10" i="1"/>
  <c r="O10" i="1"/>
  <c r="I10" i="1"/>
  <c r="G18" i="1"/>
  <c r="O18" i="1"/>
  <c r="K18" i="1"/>
  <c r="M18" i="1"/>
  <c r="I18" i="1"/>
  <c r="Q18" i="1"/>
  <c r="M26" i="1"/>
  <c r="I26" i="1"/>
  <c r="A26" i="1"/>
  <c r="Q26" i="1"/>
  <c r="O26" i="1" l="1"/>
  <c r="K26" i="1"/>
  <c r="G26" i="1"/>
</calcChain>
</file>

<file path=xl/sharedStrings.xml><?xml version="1.0" encoding="utf-8"?>
<sst xmlns="http://schemas.openxmlformats.org/spreadsheetml/2006/main" count="114" uniqueCount="64">
  <si>
    <t>La définition de ma photo</t>
  </si>
  <si>
    <t>Bord large</t>
  </si>
  <si>
    <t>Bord court</t>
  </si>
  <si>
    <t>Valeur en cm d'un inch</t>
  </si>
  <si>
    <t>cm</t>
  </si>
  <si>
    <t>millions de pixels</t>
  </si>
  <si>
    <t>Mode d'emploi</t>
  </si>
  <si>
    <t>Ne pas modifier les autres champs.</t>
  </si>
  <si>
    <t>Ces calculs sont faits sans extrapolation. Vous pouvez tout à fait repousser les limites dans la mesure du raisonnable pour un rendu optimal.</t>
  </si>
  <si>
    <t>Calcul de la taille d'impression en fonction de la définition de la photo et de la résolution souhaitée</t>
  </si>
  <si>
    <t>Impression possible
selon la résolution en DPI</t>
  </si>
  <si>
    <t>Dimensions de la photo
(en pixels)</t>
  </si>
  <si>
    <t>Rapport</t>
  </si>
  <si>
    <t>micro 4/3</t>
  </si>
  <si>
    <t>télévision</t>
  </si>
  <si>
    <t>panoramique</t>
  </si>
  <si>
    <t>Largeur</t>
  </si>
  <si>
    <t>Longueur</t>
  </si>
  <si>
    <t>LARGEUR</t>
  </si>
  <si>
    <t>LONGUEUR</t>
  </si>
  <si>
    <t>carré</t>
  </si>
  <si>
    <t>Rapport de la photo</t>
  </si>
  <si>
    <t>1. Indiquez le rapport de votre photo dans les cellules bleues en haut du tableau (voir ci-dessous quelques exemples)</t>
  </si>
  <si>
    <t>3. Lisez les résultats</t>
  </si>
  <si>
    <t>2. Remplir un seul champ vert selon l'information de départ que vous avez. Puis faites "entrée"</t>
  </si>
  <si>
    <t>Si vous souhaitez une autre résolution, changez dans l'en-tête de la colonne correspondante (en jaune).</t>
  </si>
  <si>
    <r>
      <t xml:space="preserve">Mode 1 : A partir de la </t>
    </r>
    <r>
      <rPr>
        <b/>
        <sz val="12"/>
        <color rgb="FF00B0F0"/>
        <rFont val="Calibri"/>
        <family val="2"/>
        <scheme val="minor"/>
      </rPr>
      <t>définition de ma photo</t>
    </r>
    <r>
      <rPr>
        <sz val="12"/>
        <color rgb="FF00B0F0"/>
        <rFont val="Calibri"/>
        <family val="2"/>
        <scheme val="minor"/>
      </rPr>
      <t xml:space="preserve"> (nombre total de pixels)</t>
    </r>
  </si>
  <si>
    <r>
      <t xml:space="preserve">Mode 2 : A partir du </t>
    </r>
    <r>
      <rPr>
        <b/>
        <sz val="12"/>
        <color rgb="FF00B0F0"/>
        <rFont val="Calibri"/>
        <family val="2"/>
        <scheme val="minor"/>
      </rPr>
      <t>nombre de pixels sur le bord large</t>
    </r>
  </si>
  <si>
    <r>
      <t>Mode 3 : A partir du</t>
    </r>
    <r>
      <rPr>
        <b/>
        <sz val="12"/>
        <color rgb="FF00B0F0"/>
        <rFont val="Calibri"/>
        <family val="2"/>
        <scheme val="minor"/>
      </rPr>
      <t xml:space="preserve"> nombre de pixels sur le bord étroit</t>
    </r>
  </si>
  <si>
    <r>
      <rPr>
        <b/>
        <sz val="11"/>
        <color theme="1"/>
        <rFont val="Calibri"/>
        <family val="2"/>
        <scheme val="minor"/>
      </rPr>
      <t xml:space="preserve">NB : </t>
    </r>
    <r>
      <rPr>
        <sz val="11"/>
        <color theme="1"/>
        <rFont val="Calibri"/>
        <family val="2"/>
        <scheme val="minor"/>
      </rPr>
      <t>Si vous ne connaissez pas le rapport longeur/largeur de votre photo, indiquez le nombre de pixels pour chaque côté.</t>
    </r>
  </si>
  <si>
    <t>Taille du plus petit détail distinguable en mm</t>
  </si>
  <si>
    <t>Résolution minimum en dpi</t>
  </si>
  <si>
    <t>Distance d'observation et résolution</t>
  </si>
  <si>
    <t>Grand côté de la photo en cm</t>
  </si>
  <si>
    <t>Distance minimale d’observation "confortable" en cm</t>
  </si>
  <si>
    <t>Format désiré</t>
  </si>
  <si>
    <t>A0</t>
  </si>
  <si>
    <t>A1</t>
  </si>
  <si>
    <t>A2</t>
  </si>
  <si>
    <t>A3+</t>
  </si>
  <si>
    <t xml:space="preserve">A3 </t>
  </si>
  <si>
    <t>A4</t>
  </si>
  <si>
    <t>A5</t>
  </si>
  <si>
    <t>20 x 30</t>
  </si>
  <si>
    <t>30 x 45</t>
  </si>
  <si>
    <t>40 x 60</t>
  </si>
  <si>
    <t>50 x 75</t>
  </si>
  <si>
    <t>60 x 90</t>
  </si>
  <si>
    <t>80 x 120</t>
  </si>
  <si>
    <t>Grand côté (en cm)</t>
  </si>
  <si>
    <t>Petit côté (en cm)</t>
  </si>
  <si>
    <t>Personnalisé</t>
  </si>
  <si>
    <t>Résolution souhaitée</t>
  </si>
  <si>
    <t>dpi</t>
  </si>
  <si>
    <t>Définition nécessaire</t>
  </si>
  <si>
    <t xml:space="preserve"> en millions de pixels</t>
  </si>
  <si>
    <t>Calcul de la définition nécessaire en fonction des dimensions de la photo et de la résolution souhaitées</t>
  </si>
  <si>
    <t>3. Lisez les résultats en face du format désiré. Vous pouvez personnaliser votre format dans la dernière ligne (cellules bleues)</t>
  </si>
  <si>
    <t>1. Indiquez le résolution voulue de votre impression dans la cellule verte en haut du tableau. Puis faites "entrée"</t>
  </si>
  <si>
    <t>Dimension en pixels</t>
  </si>
  <si>
    <t>24 x 36 et APS-C</t>
  </si>
  <si>
    <t>Grand côté</t>
  </si>
  <si>
    <t>Petit côté</t>
  </si>
  <si>
    <t>Résolution minimale (selon onglet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</si>
</sst>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Alignment="1">
      <alignment horizontal="center"/>
    </xf>
    <xf numFmtId="0" fontId="4" fillId="2" borderId="6" xfId="0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vertical="center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>
      <alignment horizontal="right" vertical="center"/>
    </xf>
    <xf numFmtId="0" fontId="5" fillId="4" borderId="14" xfId="0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/>
    <xf numFmtId="0" fontId="0" fillId="0" borderId="3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" fontId="0" fillId="0" borderId="0" xfId="0" applyNumberFormat="1"/>
    <xf numFmtId="0" fontId="1" fillId="0" borderId="0" xfId="0" applyFont="1"/>
    <xf numFmtId="1" fontId="0" fillId="0" borderId="17" xfId="0" applyNumberFormat="1" applyBorder="1"/>
    <xf numFmtId="0" fontId="9" fillId="0" borderId="0" xfId="0" applyFont="1" applyAlignment="1">
      <alignment horizontal="center" vertical="center"/>
    </xf>
    <xf numFmtId="0" fontId="0" fillId="2" borderId="2" xfId="0" applyFill="1" applyBorder="1" applyProtection="1">
      <protection locked="0"/>
    </xf>
    <xf numFmtId="2" fontId="0" fillId="0" borderId="0" xfId="0" applyNumberFormat="1"/>
    <xf numFmtId="0" fontId="6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" fontId="0" fillId="0" borderId="14" xfId="0" quotePrefix="1" applyNumberForma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1" fillId="5" borderId="32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 wrapText="1"/>
    </xf>
    <xf numFmtId="3" fontId="11" fillId="0" borderId="35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 wrapText="1"/>
    </xf>
    <xf numFmtId="3" fontId="11" fillId="0" borderId="21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3" fontId="11" fillId="0" borderId="36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824364</xdr:colOff>
      <xdr:row>0</xdr:row>
      <xdr:rowOff>533347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DE3F45-76C7-E684-DD86-193DFAB4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90675" cy="537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586239</xdr:colOff>
      <xdr:row>0</xdr:row>
      <xdr:rowOff>533347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78935D-2070-4435-A387-CC28B616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48264" cy="533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6A6A-9E09-40C3-BA52-83F3CEBC70F1}">
  <sheetPr codeName="Feuil1"/>
  <dimension ref="A1:Y52"/>
  <sheetViews>
    <sheetView showGridLines="0" zoomScaleNormal="100" workbookViewId="0">
      <selection activeCell="K16" sqref="K16:N16"/>
    </sheetView>
  </sheetViews>
  <sheetFormatPr baseColWidth="10" defaultColWidth="11.44140625" defaultRowHeight="14.4" x14ac:dyDescent="0.3"/>
  <cols>
    <col min="1" max="1" width="10.88671875" style="2" customWidth="1"/>
    <col min="2" max="2" width="19.6640625" style="2" customWidth="1"/>
    <col min="3" max="3" width="4.6640625" style="2" customWidth="1"/>
    <col min="4" max="5" width="17.109375" style="2" customWidth="1"/>
    <col min="6" max="6" width="4.6640625" style="2" customWidth="1"/>
    <col min="7" max="7" width="10.5546875" style="2" customWidth="1"/>
    <col min="8" max="8" width="6.6640625" style="2" customWidth="1"/>
    <col min="9" max="9" width="10.5546875" style="2" customWidth="1"/>
    <col min="10" max="10" width="6.6640625" style="2" customWidth="1"/>
    <col min="11" max="11" width="10.5546875" style="2" customWidth="1"/>
    <col min="12" max="12" width="3.44140625" style="2" customWidth="1"/>
    <col min="13" max="13" width="10.5546875" style="2" customWidth="1"/>
    <col min="14" max="14" width="3.44140625" style="2" customWidth="1"/>
    <col min="15" max="15" width="10.5546875" style="2" customWidth="1"/>
    <col min="16" max="16" width="3.44140625" style="2" customWidth="1"/>
    <col min="17" max="17" width="10.5546875" style="2" customWidth="1"/>
    <col min="18" max="18" width="3.44140625" style="2" customWidth="1"/>
    <col min="19" max="19" width="11" style="2" customWidth="1"/>
    <col min="20" max="20" width="12.44140625" style="2" hidden="1" customWidth="1"/>
    <col min="21" max="21" width="11.44140625" style="2"/>
    <col min="22" max="22" width="49.109375" style="2" bestFit="1" customWidth="1"/>
    <col min="23" max="16384" width="11.44140625" style="2"/>
  </cols>
  <sheetData>
    <row r="1" spans="1:25" ht="64.5" customHeight="1" x14ac:dyDescent="0.45">
      <c r="A1" s="104" t="s">
        <v>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"/>
      <c r="T1" s="1"/>
    </row>
    <row r="2" spans="1:25" ht="1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"/>
      <c r="T2" s="1"/>
    </row>
    <row r="3" spans="1:25" ht="15" customHeight="1" x14ac:dyDescent="0.45">
      <c r="A3" s="13"/>
      <c r="C3" s="13"/>
      <c r="D3" s="125" t="s">
        <v>21</v>
      </c>
      <c r="E3" s="126"/>
      <c r="F3" s="19"/>
      <c r="G3" s="20" t="s">
        <v>18</v>
      </c>
      <c r="H3" s="21">
        <v>2</v>
      </c>
      <c r="I3" s="20" t="s">
        <v>19</v>
      </c>
      <c r="J3" s="22">
        <v>3</v>
      </c>
      <c r="K3" s="13"/>
      <c r="L3" s="13"/>
      <c r="M3" s="13"/>
      <c r="N3" s="13"/>
      <c r="O3" s="13"/>
      <c r="P3" s="13"/>
      <c r="Q3" s="13"/>
      <c r="R3" s="13"/>
      <c r="S3" s="1"/>
      <c r="T3" s="1"/>
    </row>
    <row r="4" spans="1: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5" ht="18" x14ac:dyDescent="0.3">
      <c r="A5" s="129" t="s">
        <v>26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V5" s="31" t="s">
        <v>32</v>
      </c>
      <c r="W5" s="3"/>
      <c r="X5" s="3"/>
      <c r="Y5" s="3"/>
    </row>
    <row r="6" spans="1:25" ht="15" thickBot="1" x14ac:dyDescent="0.35"/>
    <row r="7" spans="1:25" ht="33" customHeight="1" thickBot="1" x14ac:dyDescent="0.35">
      <c r="D7" s="114" t="s">
        <v>11</v>
      </c>
      <c r="E7" s="115"/>
      <c r="F7" s="3"/>
      <c r="G7" s="131" t="s">
        <v>10</v>
      </c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3"/>
      <c r="U7" s="23"/>
      <c r="V7" s="24" t="s">
        <v>33</v>
      </c>
      <c r="W7" s="32">
        <v>65</v>
      </c>
      <c r="X7" s="25"/>
    </row>
    <row r="8" spans="1:25" ht="17.25" customHeight="1" thickBot="1" x14ac:dyDescent="0.35">
      <c r="A8" s="116" t="s">
        <v>0</v>
      </c>
      <c r="B8" s="117"/>
      <c r="D8" s="120" t="s">
        <v>1</v>
      </c>
      <c r="E8" s="121" t="s">
        <v>2</v>
      </c>
      <c r="G8" s="130">
        <v>125</v>
      </c>
      <c r="H8" s="127"/>
      <c r="I8" s="127"/>
      <c r="J8" s="128"/>
      <c r="K8" s="130">
        <v>240</v>
      </c>
      <c r="L8" s="127"/>
      <c r="M8" s="127"/>
      <c r="N8" s="128"/>
      <c r="O8" s="127">
        <v>300</v>
      </c>
      <c r="P8" s="127"/>
      <c r="Q8" s="127"/>
      <c r="R8" s="128"/>
      <c r="T8" s="134" t="s">
        <v>3</v>
      </c>
      <c r="U8" s="17"/>
      <c r="V8"/>
      <c r="W8"/>
      <c r="X8" s="26"/>
    </row>
    <row r="9" spans="1:25" ht="17.25" customHeight="1" x14ac:dyDescent="0.3">
      <c r="A9" s="118"/>
      <c r="B9" s="119"/>
      <c r="C9" s="4"/>
      <c r="D9" s="122"/>
      <c r="E9" s="123"/>
      <c r="F9" s="3"/>
      <c r="G9" s="122" t="s">
        <v>1</v>
      </c>
      <c r="H9" s="124"/>
      <c r="I9" s="124" t="s">
        <v>2</v>
      </c>
      <c r="J9" s="123"/>
      <c r="K9" s="122" t="s">
        <v>1</v>
      </c>
      <c r="L9" s="124"/>
      <c r="M9" s="124" t="s">
        <v>2</v>
      </c>
      <c r="N9" s="123"/>
      <c r="O9" s="124" t="s">
        <v>1</v>
      </c>
      <c r="P9" s="124"/>
      <c r="Q9" s="124" t="s">
        <v>2</v>
      </c>
      <c r="R9" s="123"/>
      <c r="T9" s="134"/>
      <c r="U9" s="17"/>
      <c r="V9" t="s">
        <v>34</v>
      </c>
      <c r="W9" s="28">
        <f>W7/(2*TAN(RADIANS(40/2)))</f>
        <v>89.293016132275227</v>
      </c>
      <c r="X9" s="26"/>
    </row>
    <row r="10" spans="1:25" ht="17.25" customHeight="1" thickBot="1" x14ac:dyDescent="0.35">
      <c r="A10" s="14">
        <v>35</v>
      </c>
      <c r="B10" s="12" t="s">
        <v>5</v>
      </c>
      <c r="D10" s="6">
        <f>SQRT($J$3/$H$3*A10)*1000</f>
        <v>7245.6883730947193</v>
      </c>
      <c r="E10" s="7">
        <f>SQRT($H$3/$J$3*A10)*1000</f>
        <v>4830.4589153964798</v>
      </c>
      <c r="F10" s="3"/>
      <c r="G10" s="8">
        <f>D10/G8*$T$10</f>
        <v>147.2323877412847</v>
      </c>
      <c r="H10" s="9" t="s">
        <v>4</v>
      </c>
      <c r="I10" s="9">
        <f>E10/G8*$T$10</f>
        <v>98.154925160856465</v>
      </c>
      <c r="J10" s="10" t="s">
        <v>4</v>
      </c>
      <c r="K10" s="8">
        <f>D10/K8*$T$10</f>
        <v>76.683535281919106</v>
      </c>
      <c r="L10" s="9" t="s">
        <v>4</v>
      </c>
      <c r="M10" s="9">
        <f>E10/K8*$T$10</f>
        <v>51.12235685461274</v>
      </c>
      <c r="N10" s="10" t="s">
        <v>4</v>
      </c>
      <c r="O10" s="9">
        <f>D10/O8*$T$10</f>
        <v>61.346828225535297</v>
      </c>
      <c r="P10" s="9" t="s">
        <v>4</v>
      </c>
      <c r="Q10" s="9">
        <f>E10/O8*$T$10</f>
        <v>40.897885483690196</v>
      </c>
      <c r="R10" s="10" t="s">
        <v>4</v>
      </c>
      <c r="T10" s="2">
        <v>2.54</v>
      </c>
      <c r="U10" s="17"/>
      <c r="V10"/>
      <c r="W10" s="28"/>
      <c r="X10" s="26"/>
    </row>
    <row r="11" spans="1:25" ht="17.25" customHeight="1" x14ac:dyDescent="0.3">
      <c r="A11" s="3"/>
      <c r="B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U11" s="17"/>
      <c r="V11" t="s">
        <v>30</v>
      </c>
      <c r="W11" s="33">
        <f>2*W9*TAN(RADIANS(1/(2*60)))*10</f>
        <v>0.25974285692230159</v>
      </c>
      <c r="X11" s="26"/>
    </row>
    <row r="12" spans="1:25" ht="15" thickBot="1" x14ac:dyDescent="0.35">
      <c r="A12" s="3"/>
      <c r="B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U12" s="17"/>
      <c r="V12"/>
      <c r="W12" s="28"/>
      <c r="X12" s="26"/>
    </row>
    <row r="13" spans="1:25" ht="16.8" thickTop="1" thickBot="1" x14ac:dyDescent="0.35">
      <c r="A13" s="129" t="s">
        <v>27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U13" s="17"/>
      <c r="V13" s="29" t="s">
        <v>31</v>
      </c>
      <c r="W13" s="30">
        <f>2.54/W11*10</f>
        <v>97.789022192814542</v>
      </c>
      <c r="X13" s="26"/>
    </row>
    <row r="14" spans="1:25" ht="15.6" thickTop="1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U14" s="17"/>
      <c r="V14" s="3"/>
      <c r="W14" s="3"/>
      <c r="X14" s="26"/>
    </row>
    <row r="15" spans="1:25" ht="33" customHeight="1" thickBot="1" x14ac:dyDescent="0.35">
      <c r="A15" s="3"/>
      <c r="B15" s="3"/>
      <c r="D15" s="114" t="s">
        <v>11</v>
      </c>
      <c r="E15" s="115"/>
      <c r="F15" s="3"/>
      <c r="G15" s="131" t="s">
        <v>10</v>
      </c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3"/>
      <c r="U15" s="11"/>
      <c r="V15" s="18"/>
      <c r="W15" s="18"/>
      <c r="X15" s="27"/>
    </row>
    <row r="16" spans="1:25" ht="17.25" customHeight="1" thickBot="1" x14ac:dyDescent="0.35">
      <c r="A16" s="120" t="s">
        <v>0</v>
      </c>
      <c r="B16" s="121"/>
      <c r="D16" s="120" t="s">
        <v>1</v>
      </c>
      <c r="E16" s="121" t="s">
        <v>2</v>
      </c>
      <c r="G16" s="130">
        <v>150</v>
      </c>
      <c r="H16" s="127"/>
      <c r="I16" s="127"/>
      <c r="J16" s="128"/>
      <c r="K16" s="130">
        <v>240</v>
      </c>
      <c r="L16" s="127"/>
      <c r="M16" s="127"/>
      <c r="N16" s="128"/>
      <c r="O16" s="127">
        <v>300</v>
      </c>
      <c r="P16" s="127"/>
      <c r="Q16" s="127"/>
      <c r="R16" s="128"/>
      <c r="U16" s="3"/>
      <c r="V16" s="3"/>
      <c r="W16" s="3"/>
    </row>
    <row r="17" spans="1:23" ht="17.25" customHeight="1" x14ac:dyDescent="0.3">
      <c r="A17" s="122"/>
      <c r="B17" s="123"/>
      <c r="C17" s="4"/>
      <c r="D17" s="122"/>
      <c r="E17" s="123"/>
      <c r="F17" s="3"/>
      <c r="G17" s="122" t="s">
        <v>1</v>
      </c>
      <c r="H17" s="124"/>
      <c r="I17" s="124" t="s">
        <v>2</v>
      </c>
      <c r="J17" s="123"/>
      <c r="K17" s="122" t="s">
        <v>1</v>
      </c>
      <c r="L17" s="124"/>
      <c r="M17" s="124" t="s">
        <v>2</v>
      </c>
      <c r="N17" s="123"/>
      <c r="O17" s="124" t="s">
        <v>1</v>
      </c>
      <c r="P17" s="124"/>
      <c r="Q17" s="124" t="s">
        <v>2</v>
      </c>
      <c r="R17" s="123"/>
      <c r="T17" s="4"/>
      <c r="U17" s="3"/>
      <c r="V17" s="3"/>
      <c r="W17" s="3"/>
    </row>
    <row r="18" spans="1:23" ht="17.25" customHeight="1" thickBot="1" x14ac:dyDescent="0.35">
      <c r="A18" s="54">
        <f>D18*E18/1000000</f>
        <v>2.4575999999999998</v>
      </c>
      <c r="B18" s="12" t="s">
        <v>5</v>
      </c>
      <c r="D18" s="15">
        <v>1920</v>
      </c>
      <c r="E18" s="7">
        <f>D18/$J$3*$H$3</f>
        <v>1280</v>
      </c>
      <c r="F18" s="3"/>
      <c r="G18" s="8">
        <f>D18/G16*$T$10</f>
        <v>32.512</v>
      </c>
      <c r="H18" s="9" t="s">
        <v>4</v>
      </c>
      <c r="I18" s="9">
        <f>E18/G16*$T$10</f>
        <v>21.674666666666667</v>
      </c>
      <c r="J18" s="10" t="s">
        <v>4</v>
      </c>
      <c r="K18" s="8">
        <f>D18/K16*$T$10</f>
        <v>20.32</v>
      </c>
      <c r="L18" s="9" t="s">
        <v>4</v>
      </c>
      <c r="M18" s="9">
        <f>E18/K16*$T$10</f>
        <v>13.546666666666667</v>
      </c>
      <c r="N18" s="10" t="s">
        <v>4</v>
      </c>
      <c r="O18" s="9">
        <f>D18/O16*$T$10</f>
        <v>16.256</v>
      </c>
      <c r="P18" s="9" t="s">
        <v>4</v>
      </c>
      <c r="Q18" s="9">
        <f>E18/O16*$T$10</f>
        <v>10.837333333333333</v>
      </c>
      <c r="R18" s="10" t="s">
        <v>4</v>
      </c>
      <c r="U18" s="3"/>
      <c r="V18" s="3"/>
      <c r="W18" s="3"/>
    </row>
    <row r="19" spans="1:2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U19" s="3"/>
      <c r="V19" s="3"/>
      <c r="W19" s="3"/>
    </row>
    <row r="20" spans="1:2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U20" s="3"/>
      <c r="V20" s="3"/>
      <c r="W20" s="3"/>
    </row>
    <row r="21" spans="1:23" ht="15.6" x14ac:dyDescent="0.3">
      <c r="A21" s="129" t="s">
        <v>28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U21" s="3"/>
      <c r="V21" s="3"/>
      <c r="W21" s="3"/>
    </row>
    <row r="22" spans="1:23" ht="17.25" customHeight="1" thickBo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U22" s="3"/>
      <c r="V22" s="3"/>
      <c r="W22" s="3"/>
    </row>
    <row r="23" spans="1:23" ht="33" customHeight="1" thickBot="1" x14ac:dyDescent="0.35">
      <c r="A23" s="3"/>
      <c r="B23" s="3"/>
      <c r="C23" s="3"/>
      <c r="D23" s="114" t="s">
        <v>11</v>
      </c>
      <c r="E23" s="115"/>
      <c r="F23" s="3"/>
      <c r="G23" s="131" t="s">
        <v>10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3"/>
      <c r="U23" s="3"/>
      <c r="V23" s="3"/>
      <c r="W23" s="3"/>
    </row>
    <row r="24" spans="1:23" ht="17.25" customHeight="1" thickBot="1" x14ac:dyDescent="0.35">
      <c r="A24" s="120" t="s">
        <v>0</v>
      </c>
      <c r="B24" s="121"/>
      <c r="D24" s="120" t="s">
        <v>1</v>
      </c>
      <c r="E24" s="121" t="s">
        <v>2</v>
      </c>
      <c r="G24" s="130">
        <v>150</v>
      </c>
      <c r="H24" s="127"/>
      <c r="I24" s="127"/>
      <c r="J24" s="128"/>
      <c r="K24" s="130">
        <v>240</v>
      </c>
      <c r="L24" s="127"/>
      <c r="M24" s="127"/>
      <c r="N24" s="128"/>
      <c r="O24" s="127">
        <v>300</v>
      </c>
      <c r="P24" s="127"/>
      <c r="Q24" s="127"/>
      <c r="R24" s="128"/>
      <c r="T24" s="4"/>
      <c r="V24" s="3"/>
    </row>
    <row r="25" spans="1:23" ht="17.25" customHeight="1" x14ac:dyDescent="0.3">
      <c r="A25" s="122"/>
      <c r="B25" s="123"/>
      <c r="C25" s="5"/>
      <c r="D25" s="122"/>
      <c r="E25" s="123"/>
      <c r="G25" s="122" t="s">
        <v>1</v>
      </c>
      <c r="H25" s="124"/>
      <c r="I25" s="124" t="s">
        <v>2</v>
      </c>
      <c r="J25" s="123"/>
      <c r="K25" s="122" t="s">
        <v>1</v>
      </c>
      <c r="L25" s="124"/>
      <c r="M25" s="124" t="s">
        <v>2</v>
      </c>
      <c r="N25" s="123"/>
      <c r="O25" s="124" t="s">
        <v>1</v>
      </c>
      <c r="P25" s="124"/>
      <c r="Q25" s="124" t="s">
        <v>2</v>
      </c>
      <c r="R25" s="123"/>
      <c r="S25" s="3"/>
      <c r="T25" s="3"/>
      <c r="U25" s="3"/>
      <c r="V25" s="3"/>
      <c r="W25" s="3"/>
    </row>
    <row r="26" spans="1:23" ht="15" thickBot="1" x14ac:dyDescent="0.35">
      <c r="A26" s="8">
        <f>D26*E26/1000000</f>
        <v>7.2666015000000002</v>
      </c>
      <c r="B26" s="12" t="s">
        <v>5</v>
      </c>
      <c r="C26" s="3"/>
      <c r="D26" s="6">
        <f>E26/$H$3*$J$3</f>
        <v>3301.5</v>
      </c>
      <c r="E26" s="16">
        <v>2201</v>
      </c>
      <c r="G26" s="8">
        <f>D26/G24*$T$10</f>
        <v>55.905400000000007</v>
      </c>
      <c r="H26" s="9" t="s">
        <v>4</v>
      </c>
      <c r="I26" s="9">
        <f>E26/G24*$T$10</f>
        <v>37.270266666666672</v>
      </c>
      <c r="J26" s="10" t="s">
        <v>4</v>
      </c>
      <c r="K26" s="8">
        <f>D26/K24*$T$10</f>
        <v>34.940874999999998</v>
      </c>
      <c r="L26" s="9" t="s">
        <v>4</v>
      </c>
      <c r="M26" s="9">
        <f>E26/K24*$T$10</f>
        <v>23.293916666666664</v>
      </c>
      <c r="N26" s="10" t="s">
        <v>4</v>
      </c>
      <c r="O26" s="9">
        <f>D26/O24*$T$10</f>
        <v>27.952700000000004</v>
      </c>
      <c r="P26" s="9" t="s">
        <v>4</v>
      </c>
      <c r="Q26" s="9">
        <f>E26/O24*$T$10</f>
        <v>18.635133333333336</v>
      </c>
      <c r="R26" s="10" t="s">
        <v>4</v>
      </c>
      <c r="S26" s="3"/>
      <c r="T26" s="3"/>
      <c r="U26" s="3"/>
      <c r="V26" s="3"/>
      <c r="W26" s="3"/>
    </row>
    <row r="27" spans="1:23" ht="15" thickBot="1" x14ac:dyDescent="0.3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8" x14ac:dyDescent="0.3">
      <c r="A28" s="107" t="s">
        <v>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/>
    </row>
    <row r="29" spans="1:23" x14ac:dyDescent="0.3">
      <c r="A29" s="17" t="s">
        <v>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2"/>
      <c r="S29" s="3"/>
      <c r="T29" s="3"/>
      <c r="U29" s="3"/>
    </row>
    <row r="30" spans="1:23" x14ac:dyDescent="0.3">
      <c r="A30" s="17" t="s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2"/>
      <c r="S30" s="3"/>
      <c r="T30" s="3"/>
      <c r="U30" s="3"/>
    </row>
    <row r="31" spans="1:23" x14ac:dyDescent="0.3">
      <c r="A31" s="17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2"/>
      <c r="S31" s="3"/>
      <c r="T31" s="3"/>
      <c r="U31" s="3"/>
    </row>
    <row r="32" spans="1:23" x14ac:dyDescent="0.3">
      <c r="A32" s="17" t="s">
        <v>25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2"/>
      <c r="S32" s="3"/>
      <c r="T32" s="3"/>
      <c r="U32" s="3"/>
    </row>
    <row r="33" spans="1:21" x14ac:dyDescent="0.3">
      <c r="A33" s="17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2"/>
      <c r="S33" s="3"/>
      <c r="T33" s="3"/>
      <c r="U33" s="3"/>
    </row>
    <row r="34" spans="1:21" ht="15" thickBot="1" x14ac:dyDescent="0.35">
      <c r="A34" s="11" t="s">
        <v>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2"/>
      <c r="S34" s="3"/>
      <c r="T34" s="3"/>
      <c r="U34" s="3"/>
    </row>
    <row r="35" spans="1:2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6" x14ac:dyDescent="0.3">
      <c r="A37" s="3"/>
      <c r="B37" s="43" t="s">
        <v>12</v>
      </c>
      <c r="C37" s="44"/>
      <c r="D37" s="45" t="s">
        <v>16</v>
      </c>
      <c r="E37" s="45" t="s">
        <v>17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3">
      <c r="A38" s="3"/>
      <c r="B38" s="46" t="s">
        <v>60</v>
      </c>
      <c r="C38" s="47"/>
      <c r="D38" s="48">
        <v>2</v>
      </c>
      <c r="E38" s="48">
        <v>3</v>
      </c>
      <c r="F38" s="4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3">
      <c r="A39" s="3"/>
      <c r="B39" s="46" t="s">
        <v>13</v>
      </c>
      <c r="C39" s="47"/>
      <c r="D39" s="48">
        <v>3</v>
      </c>
      <c r="E39" s="48">
        <v>4</v>
      </c>
      <c r="F39" s="4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3">
      <c r="A40" s="3"/>
      <c r="B40" s="46" t="s">
        <v>14</v>
      </c>
      <c r="C40" s="47"/>
      <c r="D40" s="48">
        <v>9</v>
      </c>
      <c r="E40" s="48">
        <v>16</v>
      </c>
      <c r="F40" s="4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3">
      <c r="A41" s="3"/>
      <c r="B41" s="46" t="s">
        <v>15</v>
      </c>
      <c r="C41" s="47"/>
      <c r="D41" s="48">
        <v>1</v>
      </c>
      <c r="E41" s="48">
        <v>2</v>
      </c>
      <c r="F41" s="4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3">
      <c r="A42" s="3"/>
      <c r="B42" s="50" t="s">
        <v>20</v>
      </c>
      <c r="C42" s="51"/>
      <c r="D42" s="50">
        <v>1</v>
      </c>
      <c r="E42" s="50">
        <v>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3">
      <c r="A43" s="3"/>
      <c r="B43" s="3" t="s">
        <v>29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</sheetData>
  <sheetProtection algorithmName="SHA-512" hashValue="HAnxD+T4bPoe7q/Fq/CbkDt0t3JzYvgVUp5LeGDczNkiVxwr4DEn2WdaRwnGH9FuqLDriyJ9aX7wqp1XLqG5ZQ==" saltValue="UYArggDFaLyVJeKBTsPT9A==" spinCount="100000" sheet="1" objects="1" scenarios="1" selectLockedCells="1"/>
  <mergeCells count="49">
    <mergeCell ref="T8:T9"/>
    <mergeCell ref="Q25:R25"/>
    <mergeCell ref="G25:H25"/>
    <mergeCell ref="I25:J25"/>
    <mergeCell ref="K25:L25"/>
    <mergeCell ref="M25:N25"/>
    <mergeCell ref="O25:P25"/>
    <mergeCell ref="Q17:R17"/>
    <mergeCell ref="G23:R23"/>
    <mergeCell ref="G24:J24"/>
    <mergeCell ref="K24:N24"/>
    <mergeCell ref="O24:R24"/>
    <mergeCell ref="G15:R15"/>
    <mergeCell ref="G16:J16"/>
    <mergeCell ref="K16:N16"/>
    <mergeCell ref="G17:H17"/>
    <mergeCell ref="D7:E7"/>
    <mergeCell ref="I9:J9"/>
    <mergeCell ref="G8:J8"/>
    <mergeCell ref="K8:N8"/>
    <mergeCell ref="G7:R7"/>
    <mergeCell ref="O8:R8"/>
    <mergeCell ref="G9:H9"/>
    <mergeCell ref="Q9:R9"/>
    <mergeCell ref="O9:P9"/>
    <mergeCell ref="K9:L9"/>
    <mergeCell ref="D24:D25"/>
    <mergeCell ref="E24:E25"/>
    <mergeCell ref="D16:D17"/>
    <mergeCell ref="E16:E17"/>
    <mergeCell ref="A28:R28"/>
    <mergeCell ref="A21:R21"/>
    <mergeCell ref="A24:B25"/>
    <mergeCell ref="A1:R1"/>
    <mergeCell ref="D23:E23"/>
    <mergeCell ref="A8:B9"/>
    <mergeCell ref="A16:B17"/>
    <mergeCell ref="D8:D9"/>
    <mergeCell ref="E8:E9"/>
    <mergeCell ref="M17:N17"/>
    <mergeCell ref="M9:N9"/>
    <mergeCell ref="D3:E3"/>
    <mergeCell ref="I17:J17"/>
    <mergeCell ref="K17:L17"/>
    <mergeCell ref="O16:R16"/>
    <mergeCell ref="O17:P17"/>
    <mergeCell ref="A5:R5"/>
    <mergeCell ref="A13:R13"/>
    <mergeCell ref="D15:E15"/>
  </mergeCells>
  <pageMargins left="0.7" right="0.7" top="0.75" bottom="0.75" header="0.3" footer="0.3"/>
  <pageSetup paperSize="9" orientation="landscape" horizontalDpi="0" verticalDpi="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5B45A-EC74-4679-93D3-0071F1D2CEC6}">
  <sheetPr codeName="Feuil2"/>
  <dimension ref="A1:T39"/>
  <sheetViews>
    <sheetView showGridLines="0" tabSelected="1" zoomScaleNormal="100" workbookViewId="0">
      <selection activeCell="C40" sqref="C40"/>
    </sheetView>
  </sheetViews>
  <sheetFormatPr baseColWidth="10" defaultColWidth="11.44140625" defaultRowHeight="14.4" x14ac:dyDescent="0.3"/>
  <cols>
    <col min="1" max="1" width="14.44140625" style="2" customWidth="1"/>
    <col min="2" max="3" width="19.33203125" style="2" customWidth="1"/>
    <col min="4" max="4" width="17.109375" style="2" customWidth="1"/>
    <col min="5" max="5" width="21.33203125" style="2" customWidth="1"/>
    <col min="6" max="6" width="9.6640625" style="2" customWidth="1"/>
    <col min="7" max="8" width="11.88671875" style="2" customWidth="1"/>
    <col min="9" max="9" width="8.33203125" style="2" customWidth="1"/>
    <col min="10" max="10" width="18" style="2" customWidth="1"/>
    <col min="11" max="12" width="4.5546875" style="2" customWidth="1"/>
    <col min="13" max="16384" width="11.44140625" style="2"/>
  </cols>
  <sheetData>
    <row r="1" spans="1:20" ht="64.5" customHeight="1" x14ac:dyDescent="0.45">
      <c r="A1" s="104" t="s">
        <v>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0" ht="1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3"/>
      <c r="N2" s="3"/>
      <c r="O2" s="3"/>
      <c r="P2" s="3"/>
      <c r="Q2" s="3"/>
      <c r="R2" s="3"/>
      <c r="S2" s="3"/>
      <c r="T2" s="3"/>
    </row>
    <row r="3" spans="1:20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6" x14ac:dyDescent="0.3">
      <c r="A4" s="34"/>
      <c r="B4" s="34"/>
      <c r="C4" s="34"/>
      <c r="D4" s="34"/>
      <c r="E4" s="55" t="s">
        <v>52</v>
      </c>
      <c r="F4" s="36">
        <v>76</v>
      </c>
      <c r="G4" s="37" t="s">
        <v>53</v>
      </c>
      <c r="H4" s="34"/>
      <c r="I4" s="34"/>
      <c r="J4" s="34"/>
      <c r="K4" s="34"/>
      <c r="L4" s="34"/>
    </row>
    <row r="5" spans="1:20" s="3" customFormat="1" ht="16.2" thickBot="1" x14ac:dyDescent="0.35">
      <c r="A5" s="34"/>
      <c r="B5" s="34"/>
      <c r="C5" s="34"/>
      <c r="D5" s="34"/>
      <c r="E5" s="55"/>
      <c r="F5" s="56"/>
      <c r="G5" s="57"/>
      <c r="H5" s="34"/>
      <c r="I5" s="34"/>
      <c r="J5" s="34"/>
      <c r="K5" s="34"/>
      <c r="L5" s="34"/>
    </row>
    <row r="6" spans="1:20" s="3" customFormat="1" ht="15.6" customHeight="1" x14ac:dyDescent="0.3">
      <c r="A6" s="58"/>
      <c r="B6" s="105" t="s">
        <v>35</v>
      </c>
      <c r="C6" s="106"/>
      <c r="D6" s="58"/>
      <c r="E6" s="59" t="s">
        <v>54</v>
      </c>
      <c r="F6" s="58"/>
      <c r="G6" s="110" t="s">
        <v>59</v>
      </c>
      <c r="H6" s="111"/>
      <c r="J6" s="112" t="s">
        <v>63</v>
      </c>
    </row>
    <row r="7" spans="1:20" s="3" customFormat="1" ht="16.2" thickBot="1" x14ac:dyDescent="0.35">
      <c r="A7" s="60"/>
      <c r="B7" s="62" t="s">
        <v>49</v>
      </c>
      <c r="C7" s="97" t="s">
        <v>50</v>
      </c>
      <c r="D7" s="58"/>
      <c r="E7" s="61" t="s">
        <v>55</v>
      </c>
      <c r="F7" s="58"/>
      <c r="G7" s="62" t="s">
        <v>61</v>
      </c>
      <c r="H7" s="63" t="s">
        <v>62</v>
      </c>
      <c r="J7" s="113"/>
    </row>
    <row r="8" spans="1:20" s="40" customFormat="1" ht="15.6" x14ac:dyDescent="0.3">
      <c r="A8" s="94" t="s">
        <v>36</v>
      </c>
      <c r="B8" s="98">
        <v>118.9</v>
      </c>
      <c r="C8" s="88">
        <v>84.1</v>
      </c>
      <c r="E8" s="65">
        <f t="shared" ref="E8:E14" si="0">(C8/2.54*$F$4)*(B8/2.54*$F$4)/1000000</f>
        <v>8.9523613119226226</v>
      </c>
      <c r="F8" s="39"/>
      <c r="G8" s="66">
        <f t="shared" ref="G8:G14" si="1">SQRT($B8/$C8*$E8)*1000</f>
        <v>3557.6377952755906</v>
      </c>
      <c r="H8" s="67">
        <f t="shared" ref="H8:H14" si="2">SQRT($C8/$B8*$E8)*1000</f>
        <v>2516.377952755905</v>
      </c>
      <c r="J8" s="99">
        <f>2.54/(2*(B8/(2*TAN(RADIANS(40/2))))*TAN(RADIANS(1/(2*60)))*10)*10</f>
        <v>53.459095395567232</v>
      </c>
      <c r="K8" s="103"/>
      <c r="L8" s="68"/>
    </row>
    <row r="9" spans="1:20" s="40" customFormat="1" ht="15.6" x14ac:dyDescent="0.3">
      <c r="A9" s="95" t="s">
        <v>37</v>
      </c>
      <c r="B9" s="70">
        <v>84.1</v>
      </c>
      <c r="C9" s="71">
        <v>59.4</v>
      </c>
      <c r="E9" s="72">
        <f t="shared" si="0"/>
        <v>4.4724159960319909</v>
      </c>
      <c r="F9" s="39"/>
      <c r="G9" s="73">
        <f t="shared" si="1"/>
        <v>2516.377952755905</v>
      </c>
      <c r="H9" s="74">
        <f t="shared" si="2"/>
        <v>1777.322834645669</v>
      </c>
      <c r="J9" s="100">
        <f t="shared" ref="J9:J23" si="3">2.54/(2*(B9/(2*TAN(RADIANS(40/2))))*TAN(RADIANS(1/(2*60)))*10)*10</f>
        <v>75.580100386836449</v>
      </c>
      <c r="K9"/>
    </row>
    <row r="10" spans="1:20" s="40" customFormat="1" ht="15.6" x14ac:dyDescent="0.3">
      <c r="A10" s="95" t="s">
        <v>38</v>
      </c>
      <c r="B10" s="70">
        <v>59.4</v>
      </c>
      <c r="C10" s="71">
        <v>42</v>
      </c>
      <c r="E10" s="72">
        <f t="shared" si="0"/>
        <v>2.2335490110980216</v>
      </c>
      <c r="F10" s="39"/>
      <c r="G10" s="73">
        <f t="shared" si="1"/>
        <v>1777.3228346456688</v>
      </c>
      <c r="H10" s="74">
        <f t="shared" si="2"/>
        <v>1256.6929133858266</v>
      </c>
      <c r="J10" s="100">
        <f t="shared" si="3"/>
        <v>107.00818926823139</v>
      </c>
      <c r="K10"/>
    </row>
    <row r="11" spans="1:20" s="40" customFormat="1" ht="15.6" x14ac:dyDescent="0.3">
      <c r="A11" s="95" t="s">
        <v>39</v>
      </c>
      <c r="B11" s="70">
        <v>48.3</v>
      </c>
      <c r="C11" s="71">
        <v>32.9</v>
      </c>
      <c r="E11" s="72">
        <f t="shared" si="0"/>
        <v>1.4226654349308698</v>
      </c>
      <c r="F11" s="39"/>
      <c r="G11" s="73">
        <f t="shared" si="1"/>
        <v>1445.196850393701</v>
      </c>
      <c r="H11" s="74">
        <f t="shared" si="2"/>
        <v>984.40944881889766</v>
      </c>
      <c r="J11" s="100">
        <f t="shared" si="3"/>
        <v>131.60013338577525</v>
      </c>
      <c r="K11"/>
      <c r="L11" s="76"/>
    </row>
    <row r="12" spans="1:20" s="40" customFormat="1" ht="15.6" x14ac:dyDescent="0.3">
      <c r="A12" s="95" t="s">
        <v>40</v>
      </c>
      <c r="B12" s="70">
        <v>42</v>
      </c>
      <c r="C12" s="71">
        <v>29.7</v>
      </c>
      <c r="E12" s="72">
        <f t="shared" si="0"/>
        <v>1.1167745055490108</v>
      </c>
      <c r="F12" s="39"/>
      <c r="G12" s="73">
        <f t="shared" si="1"/>
        <v>1256.6929133858266</v>
      </c>
      <c r="H12" s="74">
        <f t="shared" si="2"/>
        <v>888.66141732283438</v>
      </c>
      <c r="J12" s="100">
        <f t="shared" si="3"/>
        <v>151.34015339364154</v>
      </c>
      <c r="K12"/>
    </row>
    <row r="13" spans="1:20" s="40" customFormat="1" ht="15.6" x14ac:dyDescent="0.3">
      <c r="A13" s="95" t="s">
        <v>41</v>
      </c>
      <c r="B13" s="70">
        <v>29.7</v>
      </c>
      <c r="C13" s="71">
        <v>21</v>
      </c>
      <c r="E13" s="72">
        <f t="shared" si="0"/>
        <v>0.5583872527745054</v>
      </c>
      <c r="F13" s="39"/>
      <c r="G13" s="73">
        <f t="shared" si="1"/>
        <v>888.66141732283438</v>
      </c>
      <c r="H13" s="74">
        <f t="shared" si="2"/>
        <v>628.34645669291331</v>
      </c>
      <c r="J13" s="100">
        <f t="shared" si="3"/>
        <v>214.01637853646278</v>
      </c>
      <c r="K13"/>
    </row>
    <row r="14" spans="1:20" s="40" customFormat="1" ht="16.2" thickBot="1" x14ac:dyDescent="0.35">
      <c r="A14" s="96" t="s">
        <v>42</v>
      </c>
      <c r="B14" s="78">
        <v>21</v>
      </c>
      <c r="C14" s="79">
        <v>14.8</v>
      </c>
      <c r="E14" s="80">
        <f t="shared" si="0"/>
        <v>0.27825358050716098</v>
      </c>
      <c r="F14" s="39"/>
      <c r="G14" s="81">
        <f t="shared" si="1"/>
        <v>628.34645669291331</v>
      </c>
      <c r="H14" s="82">
        <f t="shared" si="2"/>
        <v>442.83464566929132</v>
      </c>
      <c r="J14" s="101">
        <f t="shared" si="3"/>
        <v>302.68030678728309</v>
      </c>
      <c r="K14" s="29"/>
      <c r="L14" s="39"/>
    </row>
    <row r="15" spans="1:20" s="40" customFormat="1" ht="16.2" thickBot="1" x14ac:dyDescent="0.35">
      <c r="A15" s="83"/>
      <c r="B15" s="39"/>
      <c r="C15" s="39"/>
      <c r="D15" s="39"/>
      <c r="E15" s="84"/>
      <c r="F15" s="39"/>
      <c r="G15" s="85"/>
      <c r="H15" s="86"/>
      <c r="J15" s="85"/>
    </row>
    <row r="16" spans="1:20" s="40" customFormat="1" ht="15.6" x14ac:dyDescent="0.3">
      <c r="A16" s="64" t="s">
        <v>43</v>
      </c>
      <c r="B16" s="87">
        <v>30</v>
      </c>
      <c r="C16" s="88">
        <v>20</v>
      </c>
      <c r="D16" s="38"/>
      <c r="E16" s="65">
        <f t="shared" ref="E16:E21" si="4">(B16/2.54*$F$4)*(C16/2.54*$F$4)/1000000</f>
        <v>0.53716907433814864</v>
      </c>
      <c r="F16" s="39"/>
      <c r="G16" s="66">
        <f t="shared" ref="G16:G23" si="5">SQRT($B16/$C16*$E16)*1000</f>
        <v>897.63779527559052</v>
      </c>
      <c r="H16" s="67">
        <f t="shared" ref="H16:H23" si="6">SQRT($C16/$B16*$E16)*1000</f>
        <v>598.4251968503936</v>
      </c>
      <c r="I16" s="68"/>
      <c r="J16" s="99">
        <f t="shared" si="3"/>
        <v>211.87621475109819</v>
      </c>
      <c r="K16" s="68"/>
      <c r="L16" s="68"/>
    </row>
    <row r="17" spans="1:20" s="40" customFormat="1" ht="15.6" x14ac:dyDescent="0.3">
      <c r="A17" s="69" t="s">
        <v>44</v>
      </c>
      <c r="B17" s="89">
        <v>45</v>
      </c>
      <c r="C17" s="71">
        <v>30</v>
      </c>
      <c r="D17" s="39"/>
      <c r="E17" s="72">
        <f t="shared" si="4"/>
        <v>1.2086304172608346</v>
      </c>
      <c r="F17" s="39"/>
      <c r="G17" s="73">
        <f t="shared" si="5"/>
        <v>1346.456692913386</v>
      </c>
      <c r="H17" s="74">
        <f t="shared" si="6"/>
        <v>897.63779527559052</v>
      </c>
      <c r="J17" s="100">
        <f t="shared" si="3"/>
        <v>141.25080983406545</v>
      </c>
    </row>
    <row r="18" spans="1:20" s="40" customFormat="1" ht="15.6" x14ac:dyDescent="0.3">
      <c r="A18" s="69" t="s">
        <v>45</v>
      </c>
      <c r="B18" s="89">
        <v>60</v>
      </c>
      <c r="C18" s="71">
        <v>40</v>
      </c>
      <c r="D18" s="39"/>
      <c r="E18" s="72">
        <f t="shared" si="4"/>
        <v>2.1486762973525946</v>
      </c>
      <c r="F18" s="39"/>
      <c r="G18" s="73">
        <f t="shared" si="5"/>
        <v>1795.275590551181</v>
      </c>
      <c r="H18" s="74">
        <f t="shared" si="6"/>
        <v>1196.8503937007872</v>
      </c>
      <c r="J18" s="100">
        <f t="shared" si="3"/>
        <v>105.93810737554909</v>
      </c>
    </row>
    <row r="19" spans="1:20" s="40" customFormat="1" ht="15.6" x14ac:dyDescent="0.3">
      <c r="A19" s="69" t="s">
        <v>46</v>
      </c>
      <c r="B19" s="89">
        <v>75</v>
      </c>
      <c r="C19" s="71">
        <v>50</v>
      </c>
      <c r="D19" s="75"/>
      <c r="E19" s="72">
        <f t="shared" si="4"/>
        <v>3.3573067146134292</v>
      </c>
      <c r="F19" s="39"/>
      <c r="G19" s="73">
        <f t="shared" si="5"/>
        <v>2244.0944881889764</v>
      </c>
      <c r="H19" s="74">
        <f t="shared" si="6"/>
        <v>1496.0629921259842</v>
      </c>
      <c r="I19" s="76"/>
      <c r="J19" s="100">
        <f t="shared" si="3"/>
        <v>84.750485900439273</v>
      </c>
      <c r="K19" s="76"/>
      <c r="L19" s="76"/>
    </row>
    <row r="20" spans="1:20" s="40" customFormat="1" ht="15.6" x14ac:dyDescent="0.3">
      <c r="A20" s="69" t="s">
        <v>47</v>
      </c>
      <c r="B20" s="89">
        <v>90</v>
      </c>
      <c r="C20" s="71">
        <v>60</v>
      </c>
      <c r="D20" s="39"/>
      <c r="E20" s="72">
        <f t="shared" si="4"/>
        <v>4.8345216690433386</v>
      </c>
      <c r="F20" s="39"/>
      <c r="G20" s="73">
        <f t="shared" si="5"/>
        <v>2692.9133858267719</v>
      </c>
      <c r="H20" s="74">
        <f t="shared" si="6"/>
        <v>1795.275590551181</v>
      </c>
      <c r="J20" s="100">
        <f t="shared" si="3"/>
        <v>70.625404917032725</v>
      </c>
    </row>
    <row r="21" spans="1:20" s="40" customFormat="1" ht="16.2" thickBot="1" x14ac:dyDescent="0.35">
      <c r="A21" s="77" t="s">
        <v>48</v>
      </c>
      <c r="B21" s="90">
        <v>120</v>
      </c>
      <c r="C21" s="79">
        <v>80</v>
      </c>
      <c r="D21" s="39"/>
      <c r="E21" s="80">
        <f t="shared" si="4"/>
        <v>8.5947051894103783</v>
      </c>
      <c r="F21" s="39"/>
      <c r="G21" s="81">
        <f t="shared" si="5"/>
        <v>3590.5511811023621</v>
      </c>
      <c r="H21" s="82">
        <f t="shared" si="6"/>
        <v>2393.7007874015744</v>
      </c>
      <c r="J21" s="101">
        <f t="shared" si="3"/>
        <v>52.969053687774547</v>
      </c>
    </row>
    <row r="22" spans="1:20" s="40" customFormat="1" ht="16.2" thickBot="1" x14ac:dyDescent="0.35">
      <c r="A22" s="83"/>
      <c r="B22" s="39"/>
      <c r="C22" s="39"/>
      <c r="D22" s="39"/>
      <c r="E22" s="84"/>
      <c r="F22" s="39"/>
      <c r="G22" s="85"/>
      <c r="H22" s="85"/>
      <c r="I22" s="39"/>
      <c r="J22" s="85"/>
      <c r="K22" s="39"/>
      <c r="L22" s="39"/>
    </row>
    <row r="23" spans="1:20" s="35" customFormat="1" ht="16.2" thickBot="1" x14ac:dyDescent="0.35">
      <c r="A23" s="91" t="s">
        <v>51</v>
      </c>
      <c r="B23" s="52">
        <v>75</v>
      </c>
      <c r="C23" s="53">
        <v>50</v>
      </c>
      <c r="D23" s="39"/>
      <c r="E23" s="41">
        <f>(B23/2.54*$F$4)*(C23/2.54*$F$4)/1000000</f>
        <v>3.3573067146134292</v>
      </c>
      <c r="F23" s="39"/>
      <c r="G23" s="92">
        <f t="shared" si="5"/>
        <v>2244.0944881889764</v>
      </c>
      <c r="H23" s="93">
        <f t="shared" si="6"/>
        <v>1496.0629921259842</v>
      </c>
      <c r="I23" s="40"/>
      <c r="J23" s="102">
        <f t="shared" si="3"/>
        <v>84.750485900439273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s="35" customFormat="1" ht="15.6" x14ac:dyDescent="0.3">
      <c r="A24" s="39"/>
      <c r="B24" s="39"/>
      <c r="C24" s="39"/>
      <c r="D24" s="38"/>
      <c r="E24" s="38"/>
      <c r="F24" s="39"/>
      <c r="G24" s="38"/>
      <c r="H24" s="68"/>
      <c r="I24" s="68"/>
      <c r="J24" s="68"/>
      <c r="K24" s="68"/>
      <c r="L24" s="68"/>
      <c r="M24" s="40"/>
      <c r="N24" s="40"/>
      <c r="O24" s="40"/>
      <c r="P24" s="40"/>
      <c r="Q24" s="40"/>
      <c r="R24" s="40"/>
      <c r="S24" s="40"/>
      <c r="T24" s="40"/>
    </row>
    <row r="25" spans="1:20" s="35" customForma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0" s="35" customFormat="1" ht="15" thickBot="1" x14ac:dyDescent="0.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20" ht="18" x14ac:dyDescent="0.3">
      <c r="A27" s="107" t="s">
        <v>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9"/>
    </row>
    <row r="28" spans="1:20" x14ac:dyDescent="0.3">
      <c r="A28" s="17" t="s">
        <v>58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2"/>
    </row>
    <row r="29" spans="1:20" x14ac:dyDescent="0.3">
      <c r="A29" s="17" t="s">
        <v>57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2"/>
    </row>
    <row r="30" spans="1:20" x14ac:dyDescent="0.3">
      <c r="A30" s="17" t="s">
        <v>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2"/>
    </row>
    <row r="31" spans="1:20" ht="15" thickBot="1" x14ac:dyDescent="0.35">
      <c r="A31" s="11" t="s">
        <v>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2"/>
    </row>
    <row r="32" spans="1:20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sheetProtection algorithmName="SHA-512" hashValue="t4C/BCuWS67GBw5NYzq6jJ0G0F/fRab5j3GMtU+WIIfhxafQy1D9tdyrNX9SBkG7g0CLRRJk7yLhGngF4N97oA==" saltValue="B2Q+MWMqY0wyEYKOpjqwZQ==" spinCount="100000" sheet="1" selectLockedCells="1"/>
  <mergeCells count="5">
    <mergeCell ref="A1:L1"/>
    <mergeCell ref="B6:C6"/>
    <mergeCell ref="A27:L27"/>
    <mergeCell ref="G6:H6"/>
    <mergeCell ref="J6:J7"/>
  </mergeCells>
  <pageMargins left="0.7" right="0.7" top="0.75" bottom="0.75" header="0.3" footer="0.3"/>
  <pageSetup paperSize="9" orientation="landscape" horizontalDpi="0" verticalDpi="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Taille d'impression</vt:lpstr>
      <vt:lpstr>Définition nécessaire</vt:lpstr>
      <vt:lpstr>_24x36_1</vt:lpstr>
      <vt:lpstr>_24x36_2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Tournier</dc:creator>
  <cp:lastModifiedBy>Emilie Tournier</cp:lastModifiedBy>
  <cp:lastPrinted>2023-12-06T13:39:34Z</cp:lastPrinted>
  <dcterms:created xsi:type="dcterms:W3CDTF">2023-12-05T13:53:00Z</dcterms:created>
  <dcterms:modified xsi:type="dcterms:W3CDTF">2026-03-17T07:48:09Z</dcterms:modified>
</cp:coreProperties>
</file>